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A93FBA72-5312-43D8-852A-038BF1700376}" xr6:coauthVersionLast="45" xr6:coauthVersionMax="45" xr10:uidLastSave="{00000000-0000-0000-0000-000000000000}"/>
  <bookViews>
    <workbookView xWindow="-75" yWindow="0" windowWidth="20475" windowHeight="10800" xr2:uid="{00000000-000D-0000-FFFF-FFFF00000000}"/>
  </bookViews>
  <sheets>
    <sheet name="Kls 01" sheetId="1" r:id="rId1"/>
    <sheet name="Sheet1" sheetId="2" r:id="rId2"/>
  </sheets>
  <definedNames>
    <definedName name="_xlnm._FilterDatabase" localSheetId="0" hidden="1">'Kls 01'!$A$13:$Q$54</definedName>
    <definedName name="_xlnm.Print_Titles" localSheetId="0">'Kls 01'!$11:$13</definedName>
  </definedNames>
  <calcPr calcId="191029"/>
</workbook>
</file>

<file path=xl/calcChain.xml><?xml version="1.0" encoding="utf-8"?>
<calcChain xmlns="http://schemas.openxmlformats.org/spreadsheetml/2006/main">
  <c r="M13" i="1" l="1"/>
  <c r="Q30" i="1" s="1"/>
  <c r="L30" i="1" s="1"/>
  <c r="M30" i="1" s="1"/>
  <c r="N30" i="1" s="1"/>
  <c r="Q23" i="1" l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N27" i="1" s="1"/>
  <c r="Q28" i="1"/>
  <c r="L28" i="1" s="1"/>
  <c r="M28" i="1" s="1"/>
  <c r="N28" i="1" s="1"/>
  <c r="Q29" i="1"/>
  <c r="L29" i="1" s="1"/>
  <c r="M29" i="1" s="1"/>
  <c r="N29" i="1" s="1"/>
  <c r="Q61" i="1"/>
  <c r="L61" i="1" s="1"/>
  <c r="M61" i="1" s="1"/>
  <c r="N61" i="1" s="1"/>
  <c r="Q60" i="1"/>
  <c r="L60" i="1" s="1"/>
  <c r="M60" i="1" s="1"/>
  <c r="N60" i="1" s="1"/>
  <c r="Q59" i="1"/>
  <c r="L59" i="1" s="1"/>
  <c r="M59" i="1" s="1"/>
  <c r="N59" i="1" s="1"/>
  <c r="Q58" i="1"/>
  <c r="L58" i="1" s="1"/>
  <c r="M58" i="1" s="1"/>
  <c r="N58" i="1" s="1"/>
  <c r="Q57" i="1"/>
  <c r="L57" i="1" s="1"/>
  <c r="M57" i="1" s="1"/>
  <c r="N57" i="1" s="1"/>
  <c r="Q56" i="1"/>
  <c r="L56" i="1" s="1"/>
  <c r="M56" i="1" s="1"/>
  <c r="N56" i="1" s="1"/>
  <c r="Q55" i="1"/>
  <c r="L55" i="1" s="1"/>
  <c r="M55" i="1" s="1"/>
  <c r="N55" i="1" s="1"/>
  <c r="Q54" i="1"/>
  <c r="L54" i="1" s="1"/>
  <c r="M54" i="1" s="1"/>
  <c r="N54" i="1" s="1"/>
  <c r="Q53" i="1"/>
  <c r="L53" i="1" s="1"/>
  <c r="M53" i="1" s="1"/>
  <c r="N53" i="1" s="1"/>
  <c r="Q52" i="1"/>
  <c r="L52" i="1" s="1"/>
  <c r="M52" i="1" s="1"/>
  <c r="N52" i="1" s="1"/>
  <c r="Q51" i="1"/>
  <c r="L51" i="1" s="1"/>
  <c r="M51" i="1" s="1"/>
  <c r="N51" i="1" s="1"/>
  <c r="Q50" i="1"/>
  <c r="L50" i="1" s="1"/>
  <c r="M50" i="1" s="1"/>
  <c r="N50" i="1" s="1"/>
  <c r="Q49" i="1"/>
  <c r="L49" i="1" s="1"/>
  <c r="M49" i="1" s="1"/>
  <c r="N49" i="1" s="1"/>
  <c r="Q48" i="1"/>
  <c r="L48" i="1" s="1"/>
  <c r="M48" i="1" s="1"/>
  <c r="N48" i="1" s="1"/>
  <c r="Q47" i="1"/>
  <c r="L47" i="1" s="1"/>
  <c r="M47" i="1" s="1"/>
  <c r="N47" i="1" s="1"/>
  <c r="Q46" i="1"/>
  <c r="L46" i="1" s="1"/>
  <c r="M46" i="1" s="1"/>
  <c r="N46" i="1" s="1"/>
  <c r="Q45" i="1"/>
  <c r="L45" i="1" s="1"/>
  <c r="M45" i="1" s="1"/>
  <c r="N45" i="1" s="1"/>
  <c r="Q44" i="1"/>
  <c r="L44" i="1" s="1"/>
  <c r="M44" i="1" s="1"/>
  <c r="N44" i="1" s="1"/>
  <c r="Q43" i="1"/>
  <c r="L43" i="1" s="1"/>
  <c r="M43" i="1" s="1"/>
  <c r="N43" i="1" s="1"/>
  <c r="Q42" i="1"/>
  <c r="L42" i="1" s="1"/>
  <c r="M42" i="1" s="1"/>
  <c r="N42" i="1" s="1"/>
  <c r="Q41" i="1"/>
  <c r="L41" i="1" s="1"/>
  <c r="M41" i="1" s="1"/>
  <c r="N41" i="1" s="1"/>
  <c r="Q40" i="1"/>
  <c r="L40" i="1" s="1"/>
  <c r="M40" i="1" s="1"/>
  <c r="N40" i="1" s="1"/>
  <c r="Q39" i="1"/>
  <c r="L39" i="1" s="1"/>
  <c r="M39" i="1" s="1"/>
  <c r="N39" i="1" s="1"/>
  <c r="Q38" i="1"/>
  <c r="L38" i="1" s="1"/>
  <c r="M38" i="1" s="1"/>
  <c r="N38" i="1" s="1"/>
  <c r="Q37" i="1"/>
  <c r="L37" i="1" s="1"/>
  <c r="M37" i="1" s="1"/>
  <c r="N37" i="1" s="1"/>
  <c r="Q36" i="1"/>
  <c r="L36" i="1" s="1"/>
  <c r="M36" i="1" s="1"/>
  <c r="N36" i="1" s="1"/>
  <c r="Q35" i="1"/>
  <c r="L35" i="1" s="1"/>
  <c r="M35" i="1" s="1"/>
  <c r="N35" i="1" s="1"/>
  <c r="Q34" i="1"/>
  <c r="L34" i="1" s="1"/>
  <c r="M34" i="1" s="1"/>
  <c r="N34" i="1" s="1"/>
  <c r="Q33" i="1"/>
  <c r="L33" i="1" s="1"/>
  <c r="M33" i="1" s="1"/>
  <c r="N33" i="1" s="1"/>
  <c r="Q32" i="1"/>
  <c r="L32" i="1" s="1"/>
  <c r="M32" i="1" s="1"/>
  <c r="N32" i="1" s="1"/>
  <c r="Q31" i="1"/>
  <c r="L31" i="1" s="1"/>
  <c r="M31" i="1" s="1"/>
  <c r="N31" i="1" s="1"/>
  <c r="Q14" i="1"/>
  <c r="L14" i="1" s="1"/>
  <c r="M14" i="1" s="1"/>
  <c r="N14" i="1" s="1"/>
  <c r="Q15" i="1"/>
  <c r="L15" i="1" s="1"/>
  <c r="M15" i="1" s="1"/>
  <c r="N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N18" i="1" s="1"/>
  <c r="Q19" i="1"/>
  <c r="L19" i="1" s="1"/>
  <c r="M19" i="1" s="1"/>
  <c r="N19" i="1" s="1"/>
  <c r="Q20" i="1"/>
  <c r="L20" i="1" s="1"/>
  <c r="M20" i="1" s="1"/>
  <c r="N20" i="1" s="1"/>
  <c r="Q21" i="1"/>
  <c r="L21" i="1" s="1"/>
  <c r="M21" i="1" s="1"/>
  <c r="N21" i="1" s="1"/>
  <c r="Q22" i="1"/>
  <c r="L22" i="1" s="1"/>
  <c r="M22" i="1" s="1"/>
  <c r="N22" i="1" s="1"/>
  <c r="E64" i="1" l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 l="1"/>
  <c r="E71" i="1"/>
  <c r="F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<sst xmlns="http://schemas.openxmlformats.org/spreadsheetml/2006/main" count="213" uniqueCount="148">
  <si>
    <t>DAFTAR NILAI PRAKTIKUM MAHASISWA</t>
  </si>
  <si>
    <t>Tahun Ajaran</t>
  </si>
  <si>
    <t>:</t>
  </si>
  <si>
    <t>Semester</t>
  </si>
  <si>
    <t>6</t>
  </si>
  <si>
    <t>Jenjang Studi</t>
  </si>
  <si>
    <t>S1</t>
  </si>
  <si>
    <t>Program Studi</t>
  </si>
  <si>
    <t>Kelas Kuliah</t>
  </si>
  <si>
    <t>Kode MK</t>
  </si>
  <si>
    <t>Mata Kuliah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</si>
  <si>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</si>
  <si>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</si>
  <si>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</si>
  <si>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</si>
  <si>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</si>
  <si>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</si>
  <si>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</si>
  <si>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</si>
  <si>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</si>
  <si>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</si>
  <si>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</si>
  <si>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</si>
  <si>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</si>
  <si>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</si>
  <si>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</si>
  <si>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</si>
  <si>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</si>
  <si>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</si>
  <si>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</si>
  <si>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</si>
  <si>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</si>
  <si>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 xml:space="preserve">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</si>
  <si>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</si>
  <si>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</si>
  <si>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</si>
  <si>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</si>
  <si>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</si>
  <si>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</si>
  <si>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</si>
  <si>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</si>
  <si>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</si>
  <si>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</si>
  <si>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</si>
  <si>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</si>
  <si>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</si>
  <si>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</si>
  <si>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</si>
  <si>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</si>
  <si>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</si>
  <si>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</si>
  <si>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</si>
  <si>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</si>
  <si>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</si>
  <si>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</si>
  <si>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</si>
  <si>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</si>
  <si>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</si>
  <si>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</si>
  <si>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</si>
  <si>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</si>
  <si>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</si>
  <si>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</si>
  <si>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</si>
  <si>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</si>
  <si>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</si>
  <si>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</si>
  <si>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</si>
  <si>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</si>
  <si>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</si>
  <si>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</si>
  <si>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</si>
  <si>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</si>
  <si>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</si>
  <si>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</si>
  <si>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</si>
  <si>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</si>
  <si>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</si>
  <si>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</si>
  <si>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</si>
  <si>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</si>
  <si>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</si>
  <si>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</si>
  <si>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</si>
  <si>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</si>
  <si>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</si>
  <si>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</si>
  <si>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</si>
  <si>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</si>
  <si>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</si>
  <si>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DOSEN PENGAMPU</t>
  </si>
  <si>
    <t>01</t>
  </si>
  <si>
    <t>2023/2024 Genap</t>
  </si>
  <si>
    <t>PGSD</t>
  </si>
  <si>
    <t>ANA LAILY SALSABIILA</t>
  </si>
  <si>
    <t>ANISA FITRIYANI</t>
  </si>
  <si>
    <t>ANNISA FEBRIANTI</t>
  </si>
  <si>
    <t>ANUM DEVI RAHMAWATI</t>
  </si>
  <si>
    <t>BAYU STEVEN</t>
  </si>
  <si>
    <t>DELIRA AMANDA</t>
  </si>
  <si>
    <t>DIAN ARMANIA</t>
  </si>
  <si>
    <t>DWI ISTIHAROH</t>
  </si>
  <si>
    <t>DYAS PRIMA DARMAWAN</t>
  </si>
  <si>
    <t>ELISA DWI NUR AINI</t>
  </si>
  <si>
    <t>ERMAWATI</t>
  </si>
  <si>
    <t>EVA KHOIRUNNISA</t>
  </si>
  <si>
    <t>FIRNA</t>
  </si>
  <si>
    <t>HELMA RAHMAWATI</t>
  </si>
  <si>
    <t>ICHA JULIANA PRAMUDITA</t>
  </si>
  <si>
    <t>ILHAM MAARIP</t>
  </si>
  <si>
    <t>INNAYATUN MUSTAFIDA</t>
  </si>
  <si>
    <t>ISROYANI</t>
  </si>
  <si>
    <t>KRISTIYANTO</t>
  </si>
  <si>
    <t>LUTFIA AFRIELLA</t>
  </si>
  <si>
    <t>MAISI SALMA FADZILAH</t>
  </si>
  <si>
    <t>NADIA QISTINA</t>
  </si>
  <si>
    <t>NAILA ILMA KAUNI</t>
  </si>
  <si>
    <t>NAUFAL JABIR</t>
  </si>
  <si>
    <t>NIKMAH NUR LAELA ANANDA MUS</t>
  </si>
  <si>
    <t>NUR ALIYA ISTIANAH</t>
  </si>
  <si>
    <t>NUR HIDAYATUL MUNAWWAROH</t>
  </si>
  <si>
    <t>NURUL FAUZIAH</t>
  </si>
  <si>
    <t>POPI WULANDARI</t>
  </si>
  <si>
    <t>RIYA HUTAMI NUR FATIMAH</t>
  </si>
  <si>
    <t>ROHMAH</t>
  </si>
  <si>
    <t>SAFIRA SALSABILA PUTRY</t>
  </si>
  <si>
    <t>SAFIRA SALSABILLA ABROLLAH</t>
  </si>
  <si>
    <t>SILVIA SALSABILA</t>
  </si>
  <si>
    <t>SRI WAHYUNI</t>
  </si>
  <si>
    <t>SUCI APRILIA</t>
  </si>
  <si>
    <t>UMI AZIZAH</t>
  </si>
  <si>
    <t>WAFIN YUSUF AR-RASYID</t>
  </si>
  <si>
    <t>MUHAMMAD JAMALLUDIN (no UTS)</t>
  </si>
  <si>
    <t xml:space="preserve">No </t>
  </si>
  <si>
    <t xml:space="preserve">Nama </t>
  </si>
  <si>
    <t>Presensi</t>
  </si>
  <si>
    <t>Keterangan</t>
  </si>
  <si>
    <t>susulan UTS</t>
  </si>
  <si>
    <t>susulan UAS</t>
  </si>
  <si>
    <t>Remedial UAS</t>
  </si>
  <si>
    <t>Mengulang semester genap</t>
  </si>
  <si>
    <t>√</t>
  </si>
  <si>
    <t>MUHAMMAD JAMALLUDIN</t>
  </si>
  <si>
    <t xml:space="preserve">Data mahasiswa yang melaksanakan susulan UTS, UAS dan remedial </t>
  </si>
  <si>
    <t>oke</t>
  </si>
  <si>
    <t xml:space="preserve">tidak ikut remedial </t>
  </si>
  <si>
    <t>YOGYAKARTA, 17 Agustus 2024</t>
  </si>
  <si>
    <t>ESTHI NAWANGSASI, S.Pd., M.A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</si>
</sst>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Calibri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5" fillId="0" borderId="0" xfId="0" quotePrefix="1" applyFont="1" applyFill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8" fillId="0" borderId="18" xfId="0" quotePrefix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20" fillId="5" borderId="20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8" fillId="0" borderId="0" xfId="0" applyFont="1" applyFill="1"/>
    <xf numFmtId="0" fontId="18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8" fillId="0" borderId="23" xfId="0" applyFont="1" applyFill="1" applyBorder="1" applyAlignment="1">
      <alignment horizontal="center"/>
    </xf>
    <xf numFmtId="0" fontId="2" fillId="0" borderId="24" xfId="0" applyFont="1" applyBorder="1"/>
    <xf numFmtId="0" fontId="21" fillId="6" borderId="2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2" fontId="8" fillId="0" borderId="26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2" fillId="0" borderId="0" xfId="0" applyFont="1"/>
    <xf numFmtId="0" fontId="5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2" fillId="0" borderId="0" xfId="0" applyNumberFormat="1" applyFont="1"/>
    <xf numFmtId="0" fontId="5" fillId="7" borderId="19" xfId="0" applyFont="1" applyFill="1" applyBorder="1" applyAlignment="1">
      <alignment horizontal="center"/>
    </xf>
    <xf numFmtId="9" fontId="23" fillId="8" borderId="21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7" borderId="19" xfId="0" applyFont="1" applyFill="1" applyBorder="1"/>
    <xf numFmtId="0" fontId="8" fillId="0" borderId="0" xfId="0" applyFont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2" fontId="8" fillId="0" borderId="0" xfId="0" applyNumberFormat="1" applyFont="1" applyFill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0" fillId="0" borderId="0" xfId="0" applyNumberFormat="1"/>
    <xf numFmtId="0" fontId="27" fillId="0" borderId="0" xfId="0" applyFont="1"/>
    <xf numFmtId="0" fontId="18" fillId="0" borderId="19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Fill="1" applyBorder="1" applyAlignment="1">
      <alignment wrapText="1"/>
    </xf>
    <xf numFmtId="0" fontId="18" fillId="0" borderId="24" xfId="0" applyFont="1" applyFill="1" applyBorder="1" applyAlignment="1">
      <alignment horizontal="center" wrapText="1"/>
    </xf>
    <xf numFmtId="0" fontId="18" fillId="0" borderId="24" xfId="0" applyFont="1" applyFill="1" applyBorder="1" applyAlignment="1">
      <alignment wrapText="1"/>
    </xf>
    <xf numFmtId="0" fontId="18" fillId="9" borderId="19" xfId="0" applyFont="1" applyFill="1" applyBorder="1" applyAlignment="1">
      <alignment wrapText="1"/>
    </xf>
    <xf numFmtId="0" fontId="8" fillId="9" borderId="20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18" fillId="10" borderId="19" xfId="0" applyFont="1" applyFill="1" applyBorder="1" applyAlignment="1">
      <alignment horizontal="center" wrapText="1"/>
    </xf>
    <xf numFmtId="0" fontId="8" fillId="10" borderId="0" xfId="0" applyFont="1" applyFill="1"/>
    <xf numFmtId="0" fontId="8" fillId="10" borderId="20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28" fillId="0" borderId="19" xfId="0" applyFont="1" applyBorder="1"/>
    <xf numFmtId="0" fontId="28" fillId="0" borderId="0" xfId="0" applyFont="1"/>
    <xf numFmtId="0" fontId="28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1" fillId="11" borderId="19" xfId="0" applyFont="1" applyFill="1" applyBorder="1" applyAlignment="1">
      <alignment horizontal="center"/>
    </xf>
    <xf numFmtId="0" fontId="18" fillId="12" borderId="19" xfId="0" applyFont="1" applyFill="1" applyBorder="1" applyAlignment="1">
      <alignment wrapText="1"/>
    </xf>
    <xf numFmtId="9" fontId="28" fillId="0" borderId="19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30" fillId="0" borderId="0" xfId="0" applyFont="1" applyBorder="1"/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0" borderId="16" xfId="0" applyFont="1" applyBorder="1"/>
    <xf numFmtId="0" fontId="14" fillId="0" borderId="17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30" fillId="0" borderId="22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01'!$F$64:$F$70</c:f>
              <c:numCache>
                <c:formatCode>0%</c:formatCode>
                <c:ptCount val="7"/>
                <c:pt idx="0">
                  <c:v>0.6875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2.0833333333333332E-2</c:v>
                </c:pt>
                <c:pt idx="4">
                  <c:v>2.0833333333333332E-2</c:v>
                </c:pt>
                <c:pt idx="5">
                  <c:v>0</c:v>
                </c:pt>
                <c:pt idx="6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C5E-8E9D-AE73E6E2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57150</xdr:colOff>
      <xdr:row>74</xdr:row>
      <xdr:rowOff>9525</xdr:rowOff>
    </xdr:from>
    <xdr:to>
      <xdr:col>9</xdr:col>
      <xdr:colOff>405765</xdr:colOff>
      <xdr:row>77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A9C29-E35C-4BC0-A83F-7A06B0FC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9592925"/>
          <a:ext cx="65341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1"/>
  <sheetViews>
    <sheetView tabSelected="1" topLeftCell="B64" zoomScaleNormal="100" workbookViewId="0">
      <selection activeCell="P75" sqref="P75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60" customWidth="1"/>
  </cols>
  <sheetData>
    <row r="1" spans="1:17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 x14ac:dyDescent="0.2">
      <c r="A3" s="4" t="s">
        <v>1</v>
      </c>
      <c r="B3" s="2"/>
      <c r="C3" s="4" t="s">
        <v>2</v>
      </c>
      <c r="D3" s="4" t="s">
        <v>92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 x14ac:dyDescent="0.2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 x14ac:dyDescent="0.2">
      <c r="A6" s="4" t="s">
        <v>7</v>
      </c>
      <c r="B6" s="2"/>
      <c r="C6" s="4" t="s">
        <v>2</v>
      </c>
      <c r="D6" s="4" t="s">
        <v>93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 x14ac:dyDescent="0.2">
      <c r="A7" s="4" t="s">
        <v>8</v>
      </c>
      <c r="B7" s="2"/>
      <c r="C7" s="4" t="s">
        <v>2</v>
      </c>
      <c r="D7" s="8" t="s">
        <v>91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 x14ac:dyDescent="0.2">
      <c r="A8" s="4" t="s">
        <v>9</v>
      </c>
      <c r="B8" s="2"/>
      <c r="C8" s="4" t="s">
        <v>2</v>
      </c>
      <c r="D8" s="6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 x14ac:dyDescent="0.2">
      <c r="A9" s="4" t="s">
        <v>10</v>
      </c>
      <c r="B9" s="2"/>
      <c r="C9" s="4" t="s">
        <v>2</v>
      </c>
      <c r="D9" s="6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 x14ac:dyDescent="0.2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 x14ac:dyDescent="0.25">
      <c r="A11" s="91" t="s">
        <v>11</v>
      </c>
      <c r="B11" s="91" t="s">
        <v>12</v>
      </c>
      <c r="C11" s="91" t="s">
        <v>13</v>
      </c>
      <c r="D11" s="93" t="s">
        <v>14</v>
      </c>
      <c r="E11" s="95" t="s">
        <v>15</v>
      </c>
      <c r="F11" s="96"/>
      <c r="G11" s="96"/>
      <c r="H11" s="96"/>
      <c r="I11" s="96"/>
      <c r="J11" s="97" t="s">
        <v>16</v>
      </c>
      <c r="K11" s="98"/>
      <c r="L11" s="99"/>
      <c r="M11" s="86" t="s">
        <v>17</v>
      </c>
      <c r="N11" s="87"/>
      <c r="O11" s="11"/>
      <c r="P11" s="11"/>
      <c r="Q11" s="12"/>
    </row>
    <row r="12" spans="1:17" s="13" customFormat="1" ht="25.5" customHeight="1" thickBot="1" x14ac:dyDescent="0.25">
      <c r="A12" s="92"/>
      <c r="B12" s="92"/>
      <c r="C12" s="92"/>
      <c r="D12" s="94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 x14ac:dyDescent="0.25">
      <c r="A13" s="88" t="s">
        <v>28</v>
      </c>
      <c r="B13" s="89"/>
      <c r="C13" s="90"/>
      <c r="D13" s="89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23" t="s">
        <v>30</v>
      </c>
    </row>
    <row r="14" spans="1:17" s="32" customFormat="1" ht="24" customHeight="1" x14ac:dyDescent="0.2">
      <c r="A14" s="25" t="s">
        <v>31</v>
      </c>
      <c r="B14" s="62">
        <v>231300313</v>
      </c>
      <c r="D14" s="63" t="s">
        <v>94</v>
      </c>
      <c r="E14" s="26">
        <v>100</v>
      </c>
      <c r="F14" s="27">
        <v>95</v>
      </c>
      <c r="G14" s="27">
        <v>90</v>
      </c>
      <c r="H14" s="27"/>
      <c r="I14" s="27">
        <v>76</v>
      </c>
      <c r="J14" s="26">
        <v>88</v>
      </c>
      <c r="K14" s="28"/>
      <c r="L14" s="29">
        <f t="shared" ref="L14:L52" si="0">IF(INT(Q14)=0,P14,IF(INT(P14)&gt;INT(Q14),P14,Q14))</f>
        <v>87.75</v>
      </c>
      <c r="M14" s="30">
        <f>L14</f>
        <v>87.75</v>
      </c>
      <c r="N14" s="31" t="str">
        <f>IF(M14&gt;=80,"A",IF(M14&gt;=75,"AB",IF(M14&gt;=70,"B",IF(M14&gt;=65,"BC",IF(M14&gt;=60,"C",IF(M14&gt;=50,"D","E"))))))</f>
        <v>A</v>
      </c>
      <c r="O14" s="28" t="s">
        <v>32</v>
      </c>
      <c r="P14" s="27">
        <v>0</v>
      </c>
      <c r="Q14" s="29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87.75</v>
      </c>
    </row>
    <row r="15" spans="1:17" s="32" customFormat="1" ht="24" customHeight="1" x14ac:dyDescent="0.2">
      <c r="A15" s="25" t="s">
        <v>33</v>
      </c>
      <c r="B15" s="62">
        <v>231300314</v>
      </c>
      <c r="D15" s="63" t="s">
        <v>95</v>
      </c>
      <c r="E15" s="26">
        <v>100</v>
      </c>
      <c r="F15" s="27">
        <v>90</v>
      </c>
      <c r="G15" s="27">
        <v>90</v>
      </c>
      <c r="H15" s="27"/>
      <c r="I15" s="27">
        <v>56</v>
      </c>
      <c r="J15" s="26">
        <v>72</v>
      </c>
      <c r="K15" s="28"/>
      <c r="L15" s="29">
        <f t="shared" si="0"/>
        <v>78</v>
      </c>
      <c r="M15" s="30">
        <f>L15</f>
        <v>78</v>
      </c>
      <c r="N15" s="31" t="str">
        <f t="shared" ref="N15:N53" si="1">IF(M15&gt;=80,"A",IF(M15&gt;=75,"AB",IF(M15&gt;=70,"B",IF(M15&gt;=65,"BC",IF(M15&gt;=60,"C",IF(M15&gt;=50,"D","E"))))))</f>
        <v>AB</v>
      </c>
      <c r="O15" s="28" t="s">
        <v>32</v>
      </c>
      <c r="P15" s="27">
        <v>0</v>
      </c>
      <c r="Q15" s="29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78</v>
      </c>
    </row>
    <row r="16" spans="1:17" s="32" customFormat="1" ht="24" customHeight="1" x14ac:dyDescent="0.2">
      <c r="A16" s="25" t="s">
        <v>34</v>
      </c>
      <c r="B16" s="62">
        <v>231300310</v>
      </c>
      <c r="D16" s="63" t="s">
        <v>96</v>
      </c>
      <c r="E16" s="26">
        <v>100</v>
      </c>
      <c r="F16" s="27">
        <v>90</v>
      </c>
      <c r="G16" s="27">
        <v>90</v>
      </c>
      <c r="H16" s="27"/>
      <c r="I16" s="27">
        <v>92</v>
      </c>
      <c r="J16" s="26">
        <v>82</v>
      </c>
      <c r="K16" s="28"/>
      <c r="L16" s="29">
        <f t="shared" si="0"/>
        <v>89.5</v>
      </c>
      <c r="M16" s="30">
        <f>L16</f>
        <v>89.5</v>
      </c>
      <c r="N16" s="31" t="str">
        <f t="shared" si="1"/>
        <v>A</v>
      </c>
      <c r="O16" s="28" t="s">
        <v>32</v>
      </c>
      <c r="P16" s="27">
        <v>0</v>
      </c>
      <c r="Q16" s="29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89.5</v>
      </c>
    </row>
    <row r="17" spans="1:17" s="32" customFormat="1" ht="24" customHeight="1" x14ac:dyDescent="0.2">
      <c r="A17" s="25" t="s">
        <v>35</v>
      </c>
      <c r="B17" s="62">
        <v>231300315</v>
      </c>
      <c r="D17" s="63" t="s">
        <v>97</v>
      </c>
      <c r="E17" s="26">
        <v>100</v>
      </c>
      <c r="F17" s="27">
        <v>90</v>
      </c>
      <c r="G17" s="27">
        <v>90</v>
      </c>
      <c r="H17" s="27"/>
      <c r="I17" s="27">
        <v>68</v>
      </c>
      <c r="J17" s="26">
        <v>76</v>
      </c>
      <c r="K17" s="28"/>
      <c r="L17" s="29">
        <f t="shared" si="0"/>
        <v>82</v>
      </c>
      <c r="M17" s="30">
        <f>L17</f>
        <v>82</v>
      </c>
      <c r="N17" s="31" t="str">
        <f t="shared" si="1"/>
        <v>A</v>
      </c>
      <c r="O17" s="28" t="s">
        <v>32</v>
      </c>
      <c r="P17" s="27">
        <v>0</v>
      </c>
      <c r="Q17" s="29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82</v>
      </c>
    </row>
    <row r="18" spans="1:17" s="32" customFormat="1" ht="24" customHeight="1" x14ac:dyDescent="0.2">
      <c r="A18" s="25" t="s">
        <v>36</v>
      </c>
      <c r="B18" s="62">
        <v>231300316</v>
      </c>
      <c r="D18" s="80" t="s">
        <v>98</v>
      </c>
      <c r="E18" s="26">
        <v>100</v>
      </c>
      <c r="F18" s="27">
        <v>90</v>
      </c>
      <c r="G18" s="27">
        <v>90</v>
      </c>
      <c r="H18" s="27"/>
      <c r="I18" s="27">
        <v>22</v>
      </c>
      <c r="J18" s="26">
        <v>74</v>
      </c>
      <c r="K18" s="28"/>
      <c r="L18" s="29">
        <f t="shared" si="0"/>
        <v>70</v>
      </c>
      <c r="M18" s="30">
        <f>L18</f>
        <v>70</v>
      </c>
      <c r="N18" s="79" t="str">
        <f t="shared" si="1"/>
        <v>B</v>
      </c>
      <c r="O18" s="28" t="s">
        <v>32</v>
      </c>
      <c r="P18" s="27">
        <v>0</v>
      </c>
      <c r="Q18" s="29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70</v>
      </c>
    </row>
    <row r="19" spans="1:17" s="32" customFormat="1" ht="24" customHeight="1" x14ac:dyDescent="0.2">
      <c r="A19" s="25" t="s">
        <v>4</v>
      </c>
      <c r="B19" s="62">
        <v>231300317</v>
      </c>
      <c r="D19" s="63" t="s">
        <v>99</v>
      </c>
      <c r="E19" s="26">
        <v>100</v>
      </c>
      <c r="F19" s="27">
        <v>95</v>
      </c>
      <c r="G19" s="27">
        <v>90</v>
      </c>
      <c r="H19" s="27"/>
      <c r="I19" s="27">
        <v>90</v>
      </c>
      <c r="J19" s="26">
        <v>90</v>
      </c>
      <c r="K19" s="28"/>
      <c r="L19" s="29">
        <f>IF(INT(Q19)=0,P19,IF(INT(P19)&gt;INT(Q19),P19,Q19))</f>
        <v>91.75</v>
      </c>
      <c r="M19" s="30">
        <f t="shared" ref="M19:M55" si="2">L19</f>
        <v>91.75</v>
      </c>
      <c r="N19" s="31" t="str">
        <f t="shared" si="1"/>
        <v>A</v>
      </c>
      <c r="O19" s="28" t="s">
        <v>32</v>
      </c>
      <c r="P19" s="27">
        <v>0</v>
      </c>
      <c r="Q19" s="29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91.75</v>
      </c>
    </row>
    <row r="20" spans="1:17" s="32" customFormat="1" ht="24" customHeight="1" x14ac:dyDescent="0.2">
      <c r="A20" s="25" t="s">
        <v>37</v>
      </c>
      <c r="B20" s="62">
        <v>231300318</v>
      </c>
      <c r="D20" s="63" t="s">
        <v>100</v>
      </c>
      <c r="E20" s="26">
        <v>100</v>
      </c>
      <c r="F20" s="27">
        <v>90</v>
      </c>
      <c r="G20" s="27">
        <v>90</v>
      </c>
      <c r="H20" s="27"/>
      <c r="I20" s="27">
        <v>84</v>
      </c>
      <c r="J20" s="26">
        <v>78</v>
      </c>
      <c r="K20" s="28"/>
      <c r="L20" s="29">
        <f>IF(INT(Q20)=0,P20,IF(INT(P20)&gt;INT(Q20),P20,Q20))</f>
        <v>86.5</v>
      </c>
      <c r="M20" s="30">
        <f t="shared" si="2"/>
        <v>86.5</v>
      </c>
      <c r="N20" s="31" t="str">
        <f t="shared" si="1"/>
        <v>A</v>
      </c>
      <c r="O20" s="28" t="s">
        <v>32</v>
      </c>
      <c r="P20" s="27">
        <v>0</v>
      </c>
      <c r="Q20" s="29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86.5</v>
      </c>
    </row>
    <row r="21" spans="1:17" s="32" customFormat="1" ht="24" customHeight="1" x14ac:dyDescent="0.2">
      <c r="A21" s="25" t="s">
        <v>38</v>
      </c>
      <c r="B21" s="62">
        <v>231300311</v>
      </c>
      <c r="D21" s="63" t="s">
        <v>101</v>
      </c>
      <c r="E21" s="26">
        <v>100</v>
      </c>
      <c r="F21" s="27">
        <v>95</v>
      </c>
      <c r="G21" s="27">
        <v>90</v>
      </c>
      <c r="H21" s="27"/>
      <c r="I21" s="27">
        <v>70</v>
      </c>
      <c r="J21" s="26">
        <v>78</v>
      </c>
      <c r="K21" s="28"/>
      <c r="L21" s="29">
        <f>IF(INT(Q21)=0,P21,IF(INT(P21)&gt;INT(Q21),P21,Q21))</f>
        <v>83.75</v>
      </c>
      <c r="M21" s="30">
        <f t="shared" si="2"/>
        <v>83.75</v>
      </c>
      <c r="N21" s="31" t="str">
        <f t="shared" si="1"/>
        <v>A</v>
      </c>
      <c r="O21" s="28" t="s">
        <v>32</v>
      </c>
      <c r="P21" s="27">
        <v>0</v>
      </c>
      <c r="Q21" s="29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83.75</v>
      </c>
    </row>
    <row r="22" spans="1:17" s="32" customFormat="1" ht="24" customHeight="1" x14ac:dyDescent="0.2">
      <c r="A22" s="25" t="s">
        <v>39</v>
      </c>
      <c r="B22" s="62">
        <v>231300319</v>
      </c>
      <c r="D22" s="63" t="s">
        <v>102</v>
      </c>
      <c r="E22" s="26">
        <v>100</v>
      </c>
      <c r="F22" s="27">
        <v>90</v>
      </c>
      <c r="G22" s="27">
        <v>90</v>
      </c>
      <c r="H22" s="27"/>
      <c r="I22" s="27">
        <v>70</v>
      </c>
      <c r="J22" s="26">
        <v>58</v>
      </c>
      <c r="K22" s="28"/>
      <c r="L22" s="29">
        <f t="shared" si="0"/>
        <v>78</v>
      </c>
      <c r="M22" s="30">
        <f t="shared" si="2"/>
        <v>78</v>
      </c>
      <c r="N22" s="31" t="str">
        <f t="shared" si="1"/>
        <v>AB</v>
      </c>
      <c r="O22" s="28" t="s">
        <v>32</v>
      </c>
      <c r="P22" s="27">
        <v>0</v>
      </c>
      <c r="Q22" s="29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78</v>
      </c>
    </row>
    <row r="23" spans="1:17" s="32" customFormat="1" ht="24" customHeight="1" x14ac:dyDescent="0.2">
      <c r="A23" s="25" t="s">
        <v>40</v>
      </c>
      <c r="B23" s="62">
        <v>231300320</v>
      </c>
      <c r="D23" s="63" t="s">
        <v>103</v>
      </c>
      <c r="E23" s="26">
        <v>100</v>
      </c>
      <c r="F23" s="27">
        <v>90</v>
      </c>
      <c r="G23" s="27">
        <v>90</v>
      </c>
      <c r="H23" s="27"/>
      <c r="I23" s="27">
        <v>66</v>
      </c>
      <c r="J23" s="26">
        <v>80</v>
      </c>
      <c r="K23" s="28"/>
      <c r="L23" s="29">
        <f t="shared" si="0"/>
        <v>82.5</v>
      </c>
      <c r="M23" s="30">
        <f t="shared" si="2"/>
        <v>82.5</v>
      </c>
      <c r="N23" s="31" t="str">
        <f t="shared" si="1"/>
        <v>A</v>
      </c>
      <c r="O23" s="28" t="s">
        <v>32</v>
      </c>
      <c r="P23" s="27">
        <v>0</v>
      </c>
      <c r="Q23" s="29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82.5</v>
      </c>
    </row>
    <row r="24" spans="1:17" s="32" customFormat="1" ht="24" customHeight="1" x14ac:dyDescent="0.2">
      <c r="A24" s="25" t="s">
        <v>41</v>
      </c>
      <c r="B24" s="62">
        <v>2023002106</v>
      </c>
      <c r="D24" s="63" t="s">
        <v>104</v>
      </c>
      <c r="E24" s="26">
        <v>100</v>
      </c>
      <c r="F24" s="27">
        <v>95</v>
      </c>
      <c r="G24" s="27">
        <v>90</v>
      </c>
      <c r="H24" s="27"/>
      <c r="I24" s="27">
        <v>62</v>
      </c>
      <c r="J24" s="26">
        <v>84</v>
      </c>
      <c r="K24" s="28"/>
      <c r="L24" s="29">
        <f t="shared" si="0"/>
        <v>83.25</v>
      </c>
      <c r="M24" s="30">
        <f t="shared" si="2"/>
        <v>83.25</v>
      </c>
      <c r="N24" s="31" t="str">
        <f t="shared" si="1"/>
        <v>A</v>
      </c>
      <c r="O24" s="28" t="s">
        <v>32</v>
      </c>
      <c r="P24" s="27">
        <v>0</v>
      </c>
      <c r="Q24" s="29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83.25</v>
      </c>
    </row>
    <row r="25" spans="1:17" s="32" customFormat="1" ht="24" customHeight="1" x14ac:dyDescent="0.2">
      <c r="A25" s="25" t="s">
        <v>42</v>
      </c>
      <c r="B25" s="62">
        <v>231300345</v>
      </c>
      <c r="D25" s="80" t="s">
        <v>105</v>
      </c>
      <c r="E25" s="26">
        <v>100</v>
      </c>
      <c r="F25" s="27">
        <v>90</v>
      </c>
      <c r="G25" s="27">
        <v>90</v>
      </c>
      <c r="H25" s="27"/>
      <c r="I25" s="27"/>
      <c r="J25" s="26">
        <v>58</v>
      </c>
      <c r="K25" s="28"/>
      <c r="L25" s="29">
        <f t="shared" si="0"/>
        <v>60.5</v>
      </c>
      <c r="M25" s="30">
        <f t="shared" si="2"/>
        <v>60.5</v>
      </c>
      <c r="N25" s="79" t="str">
        <f t="shared" si="1"/>
        <v>C</v>
      </c>
      <c r="O25" s="28" t="s">
        <v>32</v>
      </c>
      <c r="P25" s="27">
        <v>0</v>
      </c>
      <c r="Q25" s="29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60.5</v>
      </c>
    </row>
    <row r="26" spans="1:17" s="32" customFormat="1" ht="24" customHeight="1" x14ac:dyDescent="0.2">
      <c r="A26" s="25" t="s">
        <v>43</v>
      </c>
      <c r="B26" s="62">
        <v>231300321</v>
      </c>
      <c r="D26" s="63" t="s">
        <v>106</v>
      </c>
      <c r="E26" s="26">
        <v>100</v>
      </c>
      <c r="F26" s="27">
        <v>90</v>
      </c>
      <c r="G26" s="27">
        <v>90</v>
      </c>
      <c r="H26" s="27"/>
      <c r="I26" s="27">
        <v>80</v>
      </c>
      <c r="J26" s="26">
        <v>82</v>
      </c>
      <c r="K26" s="28"/>
      <c r="L26" s="29">
        <f t="shared" si="0"/>
        <v>86.5</v>
      </c>
      <c r="M26" s="30">
        <f t="shared" si="2"/>
        <v>86.5</v>
      </c>
      <c r="N26" s="31" t="str">
        <f t="shared" si="1"/>
        <v>A</v>
      </c>
      <c r="O26" s="28" t="s">
        <v>32</v>
      </c>
      <c r="P26" s="27">
        <v>0</v>
      </c>
      <c r="Q26" s="29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86.5</v>
      </c>
    </row>
    <row r="27" spans="1:17" s="32" customFormat="1" ht="24" customHeight="1" x14ac:dyDescent="0.2">
      <c r="A27" s="25" t="s">
        <v>44</v>
      </c>
      <c r="B27" s="62">
        <v>231300322</v>
      </c>
      <c r="D27" s="63" t="s">
        <v>107</v>
      </c>
      <c r="E27" s="26">
        <v>100</v>
      </c>
      <c r="F27" s="27">
        <v>90</v>
      </c>
      <c r="G27" s="27">
        <v>90</v>
      </c>
      <c r="H27" s="27"/>
      <c r="I27" s="27">
        <v>80</v>
      </c>
      <c r="J27" s="26">
        <v>76</v>
      </c>
      <c r="K27" s="28"/>
      <c r="L27" s="29">
        <f t="shared" si="0"/>
        <v>85</v>
      </c>
      <c r="M27" s="30">
        <f t="shared" si="2"/>
        <v>85</v>
      </c>
      <c r="N27" s="31" t="str">
        <f t="shared" si="1"/>
        <v>A</v>
      </c>
      <c r="O27" s="28" t="s">
        <v>32</v>
      </c>
      <c r="P27" s="27">
        <v>0</v>
      </c>
      <c r="Q27" s="29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85</v>
      </c>
    </row>
    <row r="28" spans="1:17" s="32" customFormat="1" ht="24" customHeight="1" x14ac:dyDescent="0.2">
      <c r="A28" s="25" t="s">
        <v>45</v>
      </c>
      <c r="B28" s="62">
        <v>231300323</v>
      </c>
      <c r="D28" s="63" t="s">
        <v>108</v>
      </c>
      <c r="E28" s="26">
        <v>100</v>
      </c>
      <c r="F28" s="27">
        <v>90</v>
      </c>
      <c r="G28" s="27">
        <v>90</v>
      </c>
      <c r="H28" s="27"/>
      <c r="I28" s="27">
        <v>84</v>
      </c>
      <c r="J28" s="26">
        <v>78</v>
      </c>
      <c r="K28" s="28"/>
      <c r="L28" s="29">
        <f t="shared" si="0"/>
        <v>86.5</v>
      </c>
      <c r="M28" s="30">
        <f t="shared" si="2"/>
        <v>86.5</v>
      </c>
      <c r="N28" s="31" t="str">
        <f t="shared" si="1"/>
        <v>A</v>
      </c>
      <c r="O28" s="28" t="s">
        <v>32</v>
      </c>
      <c r="P28" s="27">
        <v>0</v>
      </c>
      <c r="Q28" s="29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86.5</v>
      </c>
    </row>
    <row r="29" spans="1:17" s="32" customFormat="1" ht="24" customHeight="1" x14ac:dyDescent="0.2">
      <c r="A29" s="25" t="s">
        <v>46</v>
      </c>
      <c r="B29" s="62">
        <v>231300324</v>
      </c>
      <c r="D29" s="63" t="s">
        <v>109</v>
      </c>
      <c r="E29" s="26">
        <v>100</v>
      </c>
      <c r="F29" s="27">
        <v>95</v>
      </c>
      <c r="G29" s="27">
        <v>90</v>
      </c>
      <c r="H29" s="27"/>
      <c r="I29" s="27">
        <v>78</v>
      </c>
      <c r="J29" s="26">
        <v>88</v>
      </c>
      <c r="K29" s="28"/>
      <c r="L29" s="29">
        <f t="shared" si="0"/>
        <v>88.25</v>
      </c>
      <c r="M29" s="30">
        <f t="shared" si="2"/>
        <v>88.25</v>
      </c>
      <c r="N29" s="31" t="str">
        <f t="shared" si="1"/>
        <v>A</v>
      </c>
      <c r="O29" s="28" t="s">
        <v>32</v>
      </c>
      <c r="P29" s="27">
        <v>0</v>
      </c>
      <c r="Q29" s="29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88.25</v>
      </c>
    </row>
    <row r="30" spans="1:17" s="32" customFormat="1" ht="24" customHeight="1" x14ac:dyDescent="0.2">
      <c r="A30" s="25" t="s">
        <v>47</v>
      </c>
      <c r="B30" s="62">
        <v>201300118</v>
      </c>
      <c r="D30" s="63" t="s">
        <v>110</v>
      </c>
      <c r="E30" s="26">
        <v>100</v>
      </c>
      <c r="F30" s="27">
        <v>90</v>
      </c>
      <c r="G30" s="27">
        <v>90</v>
      </c>
      <c r="H30" s="27"/>
      <c r="I30" s="27">
        <v>80</v>
      </c>
      <c r="J30" s="26">
        <v>88</v>
      </c>
      <c r="K30" s="28"/>
      <c r="L30" s="29">
        <f t="shared" si="0"/>
        <v>88</v>
      </c>
      <c r="M30" s="30">
        <f t="shared" si="2"/>
        <v>88</v>
      </c>
      <c r="N30" s="31" t="str">
        <f t="shared" si="1"/>
        <v>A</v>
      </c>
      <c r="O30" s="28" t="s">
        <v>32</v>
      </c>
      <c r="P30" s="27">
        <v>0</v>
      </c>
      <c r="Q30" s="29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88</v>
      </c>
    </row>
    <row r="31" spans="1:17" s="32" customFormat="1" ht="24" customHeight="1" x14ac:dyDescent="0.2">
      <c r="A31" s="25" t="s">
        <v>48</v>
      </c>
      <c r="B31" s="62">
        <v>231300325</v>
      </c>
      <c r="D31" s="63" t="s">
        <v>111</v>
      </c>
      <c r="E31" s="26">
        <v>100</v>
      </c>
      <c r="F31" s="27">
        <v>90</v>
      </c>
      <c r="G31" s="27">
        <v>90</v>
      </c>
      <c r="H31" s="27"/>
      <c r="I31" s="27">
        <v>84</v>
      </c>
      <c r="J31" s="26">
        <v>76</v>
      </c>
      <c r="K31" s="28"/>
      <c r="L31" s="29">
        <f t="shared" si="0"/>
        <v>86</v>
      </c>
      <c r="M31" s="30">
        <f t="shared" si="2"/>
        <v>86</v>
      </c>
      <c r="N31" s="31" t="str">
        <f t="shared" si="1"/>
        <v>A</v>
      </c>
      <c r="O31" s="28" t="s">
        <v>32</v>
      </c>
      <c r="P31" s="27">
        <v>0</v>
      </c>
      <c r="Q31" s="29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86</v>
      </c>
    </row>
    <row r="32" spans="1:17" s="32" customFormat="1" ht="24" customHeight="1" x14ac:dyDescent="0.2">
      <c r="A32" s="25" t="s">
        <v>49</v>
      </c>
      <c r="B32" s="62">
        <v>201300126</v>
      </c>
      <c r="D32" s="80" t="s">
        <v>112</v>
      </c>
      <c r="E32" s="26">
        <v>100</v>
      </c>
      <c r="F32" s="27">
        <v>95</v>
      </c>
      <c r="G32" s="27">
        <v>90</v>
      </c>
      <c r="H32" s="27"/>
      <c r="I32" s="27">
        <v>64</v>
      </c>
      <c r="J32" s="26">
        <v>80</v>
      </c>
      <c r="K32" s="28"/>
      <c r="L32" s="29">
        <f t="shared" si="0"/>
        <v>82.75</v>
      </c>
      <c r="M32" s="30">
        <f t="shared" si="2"/>
        <v>82.75</v>
      </c>
      <c r="N32" s="79" t="str">
        <f t="shared" si="1"/>
        <v>A</v>
      </c>
      <c r="O32" s="28" t="s">
        <v>32</v>
      </c>
      <c r="P32" s="27">
        <v>0</v>
      </c>
      <c r="Q32" s="29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82.75</v>
      </c>
    </row>
    <row r="33" spans="1:17" s="32" customFormat="1" ht="24" customHeight="1" x14ac:dyDescent="0.2">
      <c r="A33" s="25" t="s">
        <v>50</v>
      </c>
      <c r="B33" s="62">
        <v>231300326</v>
      </c>
      <c r="D33" s="63" t="s">
        <v>113</v>
      </c>
      <c r="E33" s="26">
        <v>100</v>
      </c>
      <c r="F33" s="27">
        <v>95</v>
      </c>
      <c r="G33" s="27">
        <v>90</v>
      </c>
      <c r="H33" s="27"/>
      <c r="I33" s="27">
        <v>84</v>
      </c>
      <c r="J33" s="26">
        <v>86</v>
      </c>
      <c r="K33" s="28"/>
      <c r="L33" s="29">
        <f t="shared" si="0"/>
        <v>89.25</v>
      </c>
      <c r="M33" s="30">
        <f t="shared" si="2"/>
        <v>89.25</v>
      </c>
      <c r="N33" s="31" t="str">
        <f t="shared" si="1"/>
        <v>A</v>
      </c>
      <c r="O33" s="28" t="s">
        <v>32</v>
      </c>
      <c r="P33" s="27">
        <v>0</v>
      </c>
      <c r="Q33" s="29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89.25</v>
      </c>
    </row>
    <row r="34" spans="1:17" s="32" customFormat="1" ht="24" customHeight="1" x14ac:dyDescent="0.2">
      <c r="A34" s="25" t="s">
        <v>51</v>
      </c>
      <c r="B34" s="62">
        <v>231300327</v>
      </c>
      <c r="D34" s="80" t="s">
        <v>114</v>
      </c>
      <c r="E34" s="26">
        <v>100</v>
      </c>
      <c r="F34" s="27">
        <v>90</v>
      </c>
      <c r="G34" s="27">
        <v>90</v>
      </c>
      <c r="H34" s="27"/>
      <c r="I34" s="27">
        <v>38</v>
      </c>
      <c r="J34" s="26">
        <v>60</v>
      </c>
      <c r="K34" s="28"/>
      <c r="L34" s="29">
        <f t="shared" si="0"/>
        <v>70.5</v>
      </c>
      <c r="M34" s="30">
        <f t="shared" si="2"/>
        <v>70.5</v>
      </c>
      <c r="N34" s="79" t="str">
        <f t="shared" si="1"/>
        <v>B</v>
      </c>
      <c r="O34" s="28" t="s">
        <v>32</v>
      </c>
      <c r="P34" s="27">
        <v>0</v>
      </c>
      <c r="Q34" s="29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70.5</v>
      </c>
    </row>
    <row r="35" spans="1:17" s="32" customFormat="1" ht="24" customHeight="1" x14ac:dyDescent="0.2">
      <c r="A35" s="25" t="s">
        <v>52</v>
      </c>
      <c r="B35" s="71">
        <v>201300154</v>
      </c>
      <c r="C35" s="72"/>
      <c r="D35" s="80" t="s">
        <v>132</v>
      </c>
      <c r="E35" s="26">
        <v>100</v>
      </c>
      <c r="F35" s="27">
        <v>90</v>
      </c>
      <c r="G35" s="27">
        <v>90</v>
      </c>
      <c r="H35" s="74"/>
      <c r="I35" s="74"/>
      <c r="J35" s="73">
        <v>76</v>
      </c>
      <c r="K35" s="28"/>
      <c r="L35" s="29">
        <f t="shared" si="0"/>
        <v>65</v>
      </c>
      <c r="M35" s="30">
        <f t="shared" si="2"/>
        <v>65</v>
      </c>
      <c r="N35" s="79" t="str">
        <f t="shared" si="1"/>
        <v>BC</v>
      </c>
      <c r="O35" s="28" t="s">
        <v>32</v>
      </c>
      <c r="P35" s="27">
        <v>0</v>
      </c>
      <c r="Q35" s="29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65</v>
      </c>
    </row>
    <row r="36" spans="1:17" s="32" customFormat="1" ht="24" customHeight="1" x14ac:dyDescent="0.2">
      <c r="A36" s="25" t="s">
        <v>53</v>
      </c>
      <c r="B36" s="62">
        <v>231300328</v>
      </c>
      <c r="D36" s="63" t="s">
        <v>115</v>
      </c>
      <c r="E36" s="26">
        <v>100</v>
      </c>
      <c r="F36" s="27">
        <v>90</v>
      </c>
      <c r="G36" s="27">
        <v>90</v>
      </c>
      <c r="H36" s="27"/>
      <c r="I36" s="27">
        <v>86</v>
      </c>
      <c r="J36" s="26">
        <v>88</v>
      </c>
      <c r="K36" s="28"/>
      <c r="L36" s="29">
        <f t="shared" si="0"/>
        <v>89.5</v>
      </c>
      <c r="M36" s="30">
        <f t="shared" si="2"/>
        <v>89.5</v>
      </c>
      <c r="N36" s="31" t="str">
        <f t="shared" si="1"/>
        <v>A</v>
      </c>
      <c r="O36" s="28" t="s">
        <v>32</v>
      </c>
      <c r="P36" s="27">
        <v>0</v>
      </c>
      <c r="Q36" s="29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89.5</v>
      </c>
    </row>
    <row r="37" spans="1:17" s="32" customFormat="1" ht="24" customHeight="1" x14ac:dyDescent="0.2">
      <c r="A37" s="25" t="s">
        <v>54</v>
      </c>
      <c r="B37" s="62">
        <v>231300329</v>
      </c>
      <c r="D37" s="63" t="s">
        <v>116</v>
      </c>
      <c r="E37" s="26">
        <v>100</v>
      </c>
      <c r="F37" s="27">
        <v>90</v>
      </c>
      <c r="G37" s="27">
        <v>90</v>
      </c>
      <c r="H37" s="27"/>
      <c r="I37" s="27">
        <v>66</v>
      </c>
      <c r="J37" s="26">
        <v>82</v>
      </c>
      <c r="K37" s="28"/>
      <c r="L37" s="29">
        <f t="shared" si="0"/>
        <v>83</v>
      </c>
      <c r="M37" s="30">
        <f t="shared" si="2"/>
        <v>83</v>
      </c>
      <c r="N37" s="31" t="str">
        <f t="shared" si="1"/>
        <v>A</v>
      </c>
      <c r="O37" s="28" t="s">
        <v>32</v>
      </c>
      <c r="P37" s="27">
        <v>0</v>
      </c>
      <c r="Q37" s="29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83</v>
      </c>
    </row>
    <row r="38" spans="1:17" s="32" customFormat="1" ht="24" customHeight="1" x14ac:dyDescent="0.2">
      <c r="A38" s="25" t="s">
        <v>55</v>
      </c>
      <c r="B38" s="62">
        <v>231300330</v>
      </c>
      <c r="D38" s="63" t="s">
        <v>117</v>
      </c>
      <c r="E38" s="26">
        <v>100</v>
      </c>
      <c r="F38" s="27">
        <v>95</v>
      </c>
      <c r="G38" s="27">
        <v>90</v>
      </c>
      <c r="H38" s="27"/>
      <c r="I38" s="27">
        <v>68</v>
      </c>
      <c r="J38" s="26">
        <v>78</v>
      </c>
      <c r="K38" s="28"/>
      <c r="L38" s="29">
        <f t="shared" si="0"/>
        <v>83.25</v>
      </c>
      <c r="M38" s="30">
        <f t="shared" si="2"/>
        <v>83.25</v>
      </c>
      <c r="N38" s="31" t="str">
        <f t="shared" si="1"/>
        <v>A</v>
      </c>
      <c r="O38" s="28" t="s">
        <v>32</v>
      </c>
      <c r="P38" s="27">
        <v>0</v>
      </c>
      <c r="Q38" s="29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83.25</v>
      </c>
    </row>
    <row r="39" spans="1:17" s="32" customFormat="1" ht="24" customHeight="1" x14ac:dyDescent="0.2">
      <c r="A39" s="25" t="s">
        <v>56</v>
      </c>
      <c r="B39" s="62">
        <v>231300331</v>
      </c>
      <c r="D39" s="63" t="s">
        <v>118</v>
      </c>
      <c r="E39" s="26">
        <v>100</v>
      </c>
      <c r="F39" s="27">
        <v>90</v>
      </c>
      <c r="G39" s="27">
        <v>90</v>
      </c>
      <c r="H39" s="27"/>
      <c r="I39" s="27">
        <v>84</v>
      </c>
      <c r="J39" s="26">
        <v>90</v>
      </c>
      <c r="K39" s="28"/>
      <c r="L39" s="29">
        <f t="shared" si="0"/>
        <v>89.5</v>
      </c>
      <c r="M39" s="30">
        <f t="shared" si="2"/>
        <v>89.5</v>
      </c>
      <c r="N39" s="31" t="str">
        <f t="shared" si="1"/>
        <v>A</v>
      </c>
      <c r="O39" s="28" t="s">
        <v>32</v>
      </c>
      <c r="P39" s="27">
        <v>0</v>
      </c>
      <c r="Q39" s="29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89.5</v>
      </c>
    </row>
    <row r="40" spans="1:17" s="32" customFormat="1" ht="24" customHeight="1" x14ac:dyDescent="0.2">
      <c r="A40" s="25" t="s">
        <v>57</v>
      </c>
      <c r="B40" s="62">
        <v>231300332</v>
      </c>
      <c r="D40" s="63" t="s">
        <v>119</v>
      </c>
      <c r="E40" s="26">
        <v>100</v>
      </c>
      <c r="F40" s="27">
        <v>90</v>
      </c>
      <c r="G40" s="27">
        <v>90</v>
      </c>
      <c r="H40" s="27"/>
      <c r="I40" s="27">
        <v>70</v>
      </c>
      <c r="J40" s="26">
        <v>74</v>
      </c>
      <c r="K40" s="28"/>
      <c r="L40" s="29">
        <f t="shared" si="0"/>
        <v>82</v>
      </c>
      <c r="M40" s="30">
        <f t="shared" si="2"/>
        <v>82</v>
      </c>
      <c r="N40" s="31" t="str">
        <f t="shared" si="1"/>
        <v>A</v>
      </c>
      <c r="O40" s="28" t="s">
        <v>32</v>
      </c>
      <c r="P40" s="27">
        <v>0</v>
      </c>
      <c r="Q40" s="29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82</v>
      </c>
    </row>
    <row r="41" spans="1:17" s="32" customFormat="1" ht="24" customHeight="1" x14ac:dyDescent="0.2">
      <c r="A41" s="25" t="s">
        <v>58</v>
      </c>
      <c r="B41" s="62">
        <v>231300333</v>
      </c>
      <c r="D41" s="63" t="s">
        <v>120</v>
      </c>
      <c r="E41" s="26">
        <v>100</v>
      </c>
      <c r="F41" s="27">
        <v>90</v>
      </c>
      <c r="G41" s="27">
        <v>90</v>
      </c>
      <c r="H41" s="27"/>
      <c r="I41" s="27">
        <v>78</v>
      </c>
      <c r="J41" s="26">
        <v>68</v>
      </c>
      <c r="K41" s="28"/>
      <c r="L41" s="29">
        <f t="shared" si="0"/>
        <v>82.5</v>
      </c>
      <c r="M41" s="30">
        <f t="shared" si="2"/>
        <v>82.5</v>
      </c>
      <c r="N41" s="31" t="str">
        <f t="shared" si="1"/>
        <v>A</v>
      </c>
      <c r="O41" s="28" t="s">
        <v>32</v>
      </c>
      <c r="P41" s="27">
        <v>0</v>
      </c>
      <c r="Q41" s="29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82.5</v>
      </c>
    </row>
    <row r="42" spans="1:17" s="32" customFormat="1" ht="24" customHeight="1" x14ac:dyDescent="0.2">
      <c r="A42" s="25" t="s">
        <v>59</v>
      </c>
      <c r="B42" s="62">
        <v>231300334</v>
      </c>
      <c r="D42" s="63" t="s">
        <v>121</v>
      </c>
      <c r="E42" s="26">
        <v>100</v>
      </c>
      <c r="F42" s="27">
        <v>95</v>
      </c>
      <c r="G42" s="27">
        <v>90</v>
      </c>
      <c r="H42" s="27"/>
      <c r="I42" s="27">
        <v>84</v>
      </c>
      <c r="J42" s="26">
        <v>88</v>
      </c>
      <c r="K42" s="28"/>
      <c r="L42" s="29">
        <f t="shared" si="0"/>
        <v>89.75</v>
      </c>
      <c r="M42" s="30">
        <f t="shared" si="2"/>
        <v>89.75</v>
      </c>
      <c r="N42" s="31" t="str">
        <f t="shared" si="1"/>
        <v>A</v>
      </c>
      <c r="O42" s="28" t="s">
        <v>32</v>
      </c>
      <c r="P42" s="27">
        <v>0</v>
      </c>
      <c r="Q42" s="29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89.75</v>
      </c>
    </row>
    <row r="43" spans="1:17" s="32" customFormat="1" ht="24" customHeight="1" x14ac:dyDescent="0.2">
      <c r="A43" s="25" t="s">
        <v>60</v>
      </c>
      <c r="B43" s="64">
        <v>231300335</v>
      </c>
      <c r="D43" s="65" t="s">
        <v>122</v>
      </c>
      <c r="E43" s="26">
        <v>100</v>
      </c>
      <c r="F43" s="27">
        <v>90</v>
      </c>
      <c r="G43" s="27">
        <v>90</v>
      </c>
      <c r="H43" s="27"/>
      <c r="I43" s="27">
        <v>80</v>
      </c>
      <c r="J43" s="26">
        <v>82</v>
      </c>
      <c r="K43" s="28"/>
      <c r="L43" s="29">
        <f t="shared" si="0"/>
        <v>86.5</v>
      </c>
      <c r="M43" s="30">
        <f t="shared" si="2"/>
        <v>86.5</v>
      </c>
      <c r="N43" s="31" t="str">
        <f t="shared" si="1"/>
        <v>A</v>
      </c>
      <c r="O43" s="28" t="s">
        <v>32</v>
      </c>
      <c r="P43" s="27">
        <v>0</v>
      </c>
      <c r="Q43" s="29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86.5</v>
      </c>
    </row>
    <row r="44" spans="1:17" s="32" customFormat="1" ht="24" customHeight="1" x14ac:dyDescent="0.2">
      <c r="A44" s="25" t="s">
        <v>61</v>
      </c>
      <c r="B44" s="62">
        <v>231300336</v>
      </c>
      <c r="D44" s="63" t="s">
        <v>123</v>
      </c>
      <c r="E44" s="26">
        <v>100</v>
      </c>
      <c r="F44" s="27">
        <v>90</v>
      </c>
      <c r="G44" s="27">
        <v>90</v>
      </c>
      <c r="H44" s="27"/>
      <c r="I44" s="27">
        <v>88</v>
      </c>
      <c r="J44" s="26">
        <v>82</v>
      </c>
      <c r="K44" s="28"/>
      <c r="L44" s="29">
        <f t="shared" si="0"/>
        <v>88.5</v>
      </c>
      <c r="M44" s="30">
        <f t="shared" si="2"/>
        <v>88.5</v>
      </c>
      <c r="N44" s="31" t="str">
        <f t="shared" si="1"/>
        <v>A</v>
      </c>
      <c r="O44" s="28" t="s">
        <v>32</v>
      </c>
      <c r="P44" s="27">
        <v>0</v>
      </c>
      <c r="Q44" s="29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88.5</v>
      </c>
    </row>
    <row r="45" spans="1:17" s="32" customFormat="1" ht="24" customHeight="1" x14ac:dyDescent="0.2">
      <c r="A45" s="25" t="s">
        <v>62</v>
      </c>
      <c r="B45" s="62">
        <v>231300312</v>
      </c>
      <c r="D45" s="63" t="s">
        <v>124</v>
      </c>
      <c r="E45" s="26">
        <v>100</v>
      </c>
      <c r="F45" s="27">
        <v>95</v>
      </c>
      <c r="G45" s="27">
        <v>90</v>
      </c>
      <c r="H45" s="27"/>
      <c r="I45" s="27">
        <v>86</v>
      </c>
      <c r="J45" s="26">
        <v>88</v>
      </c>
      <c r="K45" s="28"/>
      <c r="L45" s="29">
        <f t="shared" si="0"/>
        <v>90.25</v>
      </c>
      <c r="M45" s="30">
        <f t="shared" si="2"/>
        <v>90.25</v>
      </c>
      <c r="N45" s="31" t="str">
        <f t="shared" si="1"/>
        <v>A</v>
      </c>
      <c r="O45" s="28" t="s">
        <v>32</v>
      </c>
      <c r="P45" s="27">
        <v>0</v>
      </c>
      <c r="Q45" s="29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90.25</v>
      </c>
    </row>
    <row r="46" spans="1:17" s="32" customFormat="1" ht="24" customHeight="1" x14ac:dyDescent="0.2">
      <c r="A46" s="25" t="s">
        <v>63</v>
      </c>
      <c r="B46" s="62">
        <v>231300337</v>
      </c>
      <c r="D46" s="63" t="s">
        <v>125</v>
      </c>
      <c r="E46" s="26">
        <v>100</v>
      </c>
      <c r="F46" s="27">
        <v>95</v>
      </c>
      <c r="G46" s="27">
        <v>90</v>
      </c>
      <c r="H46" s="27"/>
      <c r="I46" s="27">
        <v>84</v>
      </c>
      <c r="J46" s="26">
        <v>82</v>
      </c>
      <c r="K46" s="28"/>
      <c r="L46" s="29">
        <f t="shared" si="0"/>
        <v>88.25</v>
      </c>
      <c r="M46" s="30">
        <f t="shared" si="2"/>
        <v>88.25</v>
      </c>
      <c r="N46" s="31" t="str">
        <f t="shared" si="1"/>
        <v>A</v>
      </c>
      <c r="O46" s="28" t="s">
        <v>32</v>
      </c>
      <c r="P46" s="27">
        <v>0</v>
      </c>
      <c r="Q46" s="29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88.25</v>
      </c>
    </row>
    <row r="47" spans="1:17" s="32" customFormat="1" ht="24" customHeight="1" x14ac:dyDescent="0.2">
      <c r="A47" s="25" t="s">
        <v>64</v>
      </c>
      <c r="B47" s="62">
        <v>231300338</v>
      </c>
      <c r="D47" s="63" t="s">
        <v>126</v>
      </c>
      <c r="E47" s="26">
        <v>100</v>
      </c>
      <c r="F47" s="27">
        <v>95</v>
      </c>
      <c r="G47" s="27">
        <v>90</v>
      </c>
      <c r="H47" s="27"/>
      <c r="I47" s="27">
        <v>78</v>
      </c>
      <c r="J47" s="26">
        <v>80</v>
      </c>
      <c r="K47" s="28"/>
      <c r="L47" s="29">
        <f t="shared" si="0"/>
        <v>86.25</v>
      </c>
      <c r="M47" s="30">
        <f t="shared" si="2"/>
        <v>86.25</v>
      </c>
      <c r="N47" s="31" t="str">
        <f t="shared" si="1"/>
        <v>A</v>
      </c>
      <c r="O47" s="28" t="s">
        <v>32</v>
      </c>
      <c r="P47" s="27">
        <v>0</v>
      </c>
      <c r="Q47" s="29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86.25</v>
      </c>
    </row>
    <row r="48" spans="1:17" s="32" customFormat="1" ht="24" customHeight="1" x14ac:dyDescent="0.2">
      <c r="A48" s="25" t="s">
        <v>65</v>
      </c>
      <c r="B48" s="62">
        <v>231300340</v>
      </c>
      <c r="D48" s="63" t="s">
        <v>127</v>
      </c>
      <c r="E48" s="26">
        <v>100</v>
      </c>
      <c r="F48" s="27">
        <v>90</v>
      </c>
      <c r="G48" s="27">
        <v>90</v>
      </c>
      <c r="H48" s="27"/>
      <c r="I48" s="27">
        <v>82</v>
      </c>
      <c r="J48" s="26">
        <v>80</v>
      </c>
      <c r="K48" s="28"/>
      <c r="L48" s="29">
        <f t="shared" si="0"/>
        <v>86.5</v>
      </c>
      <c r="M48" s="30">
        <f t="shared" si="2"/>
        <v>86.5</v>
      </c>
      <c r="N48" s="31" t="str">
        <f t="shared" si="1"/>
        <v>A</v>
      </c>
      <c r="O48" s="28" t="s">
        <v>32</v>
      </c>
      <c r="P48" s="27">
        <v>0</v>
      </c>
      <c r="Q48" s="29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86.5</v>
      </c>
    </row>
    <row r="49" spans="1:17" s="32" customFormat="1" ht="24" customHeight="1" x14ac:dyDescent="0.2">
      <c r="A49" s="25" t="s">
        <v>66</v>
      </c>
      <c r="B49" s="62">
        <v>231300341</v>
      </c>
      <c r="D49" s="68" t="s">
        <v>128</v>
      </c>
      <c r="E49" s="26">
        <v>100</v>
      </c>
      <c r="F49" s="70">
        <v>95</v>
      </c>
      <c r="G49" s="27">
        <v>90</v>
      </c>
      <c r="H49" s="70"/>
      <c r="I49" s="70">
        <v>80</v>
      </c>
      <c r="J49" s="69">
        <v>76</v>
      </c>
      <c r="K49" s="28"/>
      <c r="L49" s="29">
        <f t="shared" si="0"/>
        <v>85.75</v>
      </c>
      <c r="M49" s="30">
        <f t="shared" si="2"/>
        <v>85.75</v>
      </c>
      <c r="N49" s="31" t="str">
        <f t="shared" si="1"/>
        <v>A</v>
      </c>
      <c r="O49" s="28" t="s">
        <v>32</v>
      </c>
      <c r="P49" s="27">
        <v>0</v>
      </c>
      <c r="Q49" s="29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85.75</v>
      </c>
    </row>
    <row r="50" spans="1:17" s="32" customFormat="1" ht="24" customHeight="1" x14ac:dyDescent="0.2">
      <c r="A50" s="25" t="s">
        <v>67</v>
      </c>
      <c r="B50" s="62">
        <v>231300342</v>
      </c>
      <c r="C50" s="35"/>
      <c r="D50" s="63" t="s">
        <v>129</v>
      </c>
      <c r="E50" s="26">
        <v>100</v>
      </c>
      <c r="F50" s="27">
        <v>95</v>
      </c>
      <c r="G50" s="27">
        <v>90</v>
      </c>
      <c r="H50" s="27"/>
      <c r="I50" s="27">
        <v>80</v>
      </c>
      <c r="J50" s="26">
        <v>88</v>
      </c>
      <c r="K50" s="28"/>
      <c r="L50" s="29">
        <f t="shared" si="0"/>
        <v>88.75</v>
      </c>
      <c r="M50" s="30">
        <f t="shared" si="2"/>
        <v>88.75</v>
      </c>
      <c r="N50" s="31" t="str">
        <f t="shared" si="1"/>
        <v>A</v>
      </c>
      <c r="O50" s="28" t="s">
        <v>32</v>
      </c>
      <c r="P50" s="27">
        <v>0</v>
      </c>
      <c r="Q50" s="29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88.75</v>
      </c>
    </row>
    <row r="51" spans="1:17" s="32" customFormat="1" ht="24" customHeight="1" x14ac:dyDescent="0.2">
      <c r="A51" s="25" t="s">
        <v>68</v>
      </c>
      <c r="B51" s="62">
        <v>231300343</v>
      </c>
      <c r="C51" s="35"/>
      <c r="D51" s="63" t="s">
        <v>130</v>
      </c>
      <c r="E51" s="26">
        <v>100</v>
      </c>
      <c r="F51" s="27">
        <v>90</v>
      </c>
      <c r="G51" s="27">
        <v>90</v>
      </c>
      <c r="H51" s="27"/>
      <c r="I51" s="27">
        <v>86</v>
      </c>
      <c r="J51" s="26">
        <v>82</v>
      </c>
      <c r="K51" s="28"/>
      <c r="L51" s="29">
        <f t="shared" si="0"/>
        <v>88</v>
      </c>
      <c r="M51" s="30">
        <f t="shared" si="2"/>
        <v>88</v>
      </c>
      <c r="N51" s="31" t="str">
        <f t="shared" si="1"/>
        <v>A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88</v>
      </c>
    </row>
    <row r="52" spans="1:17" s="32" customFormat="1" ht="24" customHeight="1" x14ac:dyDescent="0.2">
      <c r="A52" s="25" t="s">
        <v>69</v>
      </c>
      <c r="B52" s="62">
        <v>231300344</v>
      </c>
      <c r="C52" s="35"/>
      <c r="D52" s="63" t="s">
        <v>131</v>
      </c>
      <c r="E52" s="26">
        <v>100</v>
      </c>
      <c r="F52" s="27">
        <v>95</v>
      </c>
      <c r="G52" s="27">
        <v>90</v>
      </c>
      <c r="H52" s="27"/>
      <c r="I52" s="27">
        <v>84</v>
      </c>
      <c r="J52" s="26">
        <v>72</v>
      </c>
      <c r="K52" s="28"/>
      <c r="L52" s="29">
        <f t="shared" si="0"/>
        <v>85.75</v>
      </c>
      <c r="M52" s="30">
        <f t="shared" si="2"/>
        <v>85.75</v>
      </c>
      <c r="N52" s="31" t="str">
        <f t="shared" si="1"/>
        <v>A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85.75</v>
      </c>
    </row>
    <row r="53" spans="1:17" s="32" customFormat="1" ht="24" customHeight="1" x14ac:dyDescent="0.2">
      <c r="A53" s="25" t="s">
        <v>70</v>
      </c>
      <c r="B53" s="66"/>
      <c r="C53" s="35"/>
      <c r="D53" s="67"/>
      <c r="E53" s="26"/>
      <c r="F53" s="27"/>
      <c r="G53" s="27"/>
      <c r="H53" s="27"/>
      <c r="I53" s="27"/>
      <c r="J53" s="27"/>
      <c r="K53" s="28"/>
      <c r="L53" s="29">
        <f>IF(INT(Q53)=0,P53,IF(INT(P53)&gt;INT(Q53),P53,Q53))</f>
        <v>0</v>
      </c>
      <c r="M53" s="30">
        <f t="shared" si="2"/>
        <v>0</v>
      </c>
      <c r="N53" s="31" t="str">
        <f t="shared" si="1"/>
        <v>E</v>
      </c>
      <c r="O53" s="28" t="s">
        <v>32</v>
      </c>
      <c r="P53" s="27">
        <v>0</v>
      </c>
      <c r="Q53" s="29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</row>
    <row r="54" spans="1:17" s="32" customFormat="1" ht="24" customHeight="1" x14ac:dyDescent="0.2">
      <c r="A54" s="25" t="s">
        <v>71</v>
      </c>
      <c r="B54" s="62"/>
      <c r="D54" s="63"/>
      <c r="E54" s="26"/>
      <c r="F54" s="27"/>
      <c r="G54" s="27"/>
      <c r="H54" s="27"/>
      <c r="I54" s="27"/>
      <c r="J54" s="27"/>
      <c r="K54" s="28"/>
      <c r="L54" s="29">
        <f>IF(INT(Q54)=0,P54,IF(INT(P54)&gt;INT(Q54),P54,Q54))</f>
        <v>0</v>
      </c>
      <c r="M54" s="30">
        <f t="shared" si="2"/>
        <v>0</v>
      </c>
      <c r="N54" s="31" t="str">
        <f>IF(M54&gt;=80,"A",IF(M54&gt;=75,"AB",IF(M54&gt;=70,"B",IF(M54&gt;=65,"BC",IF(M54&gt;=60,"C",IF(M54&gt;=50,"D","E"))))))</f>
        <v>E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7" s="32" customFormat="1" ht="24" customHeight="1" x14ac:dyDescent="0.2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7" s="32" customFormat="1" ht="24" customHeight="1" x14ac:dyDescent="0.2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7" s="32" customFormat="1" ht="24" customHeight="1" x14ac:dyDescent="0.2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7" s="32" customFormat="1" ht="24" customHeight="1" x14ac:dyDescent="0.2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7" s="32" customFormat="1" ht="24" customHeight="1" x14ac:dyDescent="0.2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7" s="32" customFormat="1" ht="24" customHeight="1" x14ac:dyDescent="0.2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7" s="32" customFormat="1" ht="24" customHeight="1" x14ac:dyDescent="0.2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7" ht="14.25" customHeight="1" x14ac:dyDescent="0.2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 x14ac:dyDescent="0.2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 x14ac:dyDescent="0.2">
      <c r="D64" s="46" t="s">
        <v>82</v>
      </c>
      <c r="E64" s="46">
        <f>COUNTIF(N14:N61,"A")</f>
        <v>33</v>
      </c>
      <c r="F64" s="47">
        <f>E64/$A$61</f>
        <v>0.6875</v>
      </c>
      <c r="J64" s="48"/>
      <c r="K64" s="48"/>
      <c r="L64" s="48"/>
      <c r="Q64" s="45"/>
    </row>
    <row r="65" spans="1:17" s="42" customFormat="1" ht="12.75" x14ac:dyDescent="0.2">
      <c r="D65" s="46" t="s">
        <v>83</v>
      </c>
      <c r="E65" s="46">
        <f>COUNTIF(N14:N61,"AB")</f>
        <v>2</v>
      </c>
      <c r="F65" s="47">
        <f t="shared" ref="F65:F71" si="6">E65/$A$61</f>
        <v>4.1666666666666664E-2</v>
      </c>
      <c r="J65" s="48"/>
      <c r="K65" s="48"/>
      <c r="L65" s="48"/>
      <c r="Q65" s="45"/>
    </row>
    <row r="66" spans="1:17" s="42" customFormat="1" ht="12.75" x14ac:dyDescent="0.2">
      <c r="D66" s="46" t="s">
        <v>84</v>
      </c>
      <c r="E66" s="46">
        <f>COUNTIF(N14:N61,"B")</f>
        <v>2</v>
      </c>
      <c r="F66" s="47">
        <f t="shared" si="6"/>
        <v>4.1666666666666664E-2</v>
      </c>
      <c r="J66" s="48"/>
      <c r="K66" s="48"/>
      <c r="L66" s="48"/>
      <c r="Q66" s="45"/>
    </row>
    <row r="67" spans="1:17" s="42" customFormat="1" ht="12.75" x14ac:dyDescent="0.2">
      <c r="D67" s="46" t="s">
        <v>85</v>
      </c>
      <c r="E67" s="46">
        <f>COUNTIF(N14:N61,"BC")</f>
        <v>1</v>
      </c>
      <c r="F67" s="47">
        <f t="shared" si="6"/>
        <v>2.0833333333333332E-2</v>
      </c>
      <c r="J67" s="48"/>
      <c r="K67" s="48"/>
      <c r="L67" s="48"/>
      <c r="Q67" s="45"/>
    </row>
    <row r="68" spans="1:17" s="42" customFormat="1" ht="12.75" x14ac:dyDescent="0.2">
      <c r="D68" s="46" t="s">
        <v>86</v>
      </c>
      <c r="E68" s="46">
        <f>COUNTIF(N14:N61,"C")</f>
        <v>1</v>
      </c>
      <c r="F68" s="47">
        <f t="shared" si="6"/>
        <v>2.0833333333333332E-2</v>
      </c>
      <c r="J68" s="48"/>
      <c r="K68" s="48"/>
      <c r="L68" s="48"/>
      <c r="Q68" s="45"/>
    </row>
    <row r="69" spans="1:17" s="42" customFormat="1" ht="12.75" x14ac:dyDescent="0.2">
      <c r="D69" s="46" t="s">
        <v>87</v>
      </c>
      <c r="E69" s="46">
        <f>COUNTIF(N14:N61,"D")</f>
        <v>0</v>
      </c>
      <c r="F69" s="47">
        <f t="shared" si="6"/>
        <v>0</v>
      </c>
      <c r="J69" s="48"/>
      <c r="K69" s="48"/>
      <c r="L69" s="48"/>
      <c r="Q69" s="45"/>
    </row>
    <row r="70" spans="1:17" s="42" customFormat="1" ht="12.75" x14ac:dyDescent="0.2">
      <c r="D70" s="46" t="s">
        <v>88</v>
      </c>
      <c r="E70" s="46">
        <f>COUNTIF(N14:N61,"E")</f>
        <v>9</v>
      </c>
      <c r="F70" s="47">
        <f t="shared" si="6"/>
        <v>0.1875</v>
      </c>
      <c r="J70" s="48"/>
      <c r="K70" s="48"/>
      <c r="L70" s="48"/>
      <c r="Q70" s="45"/>
    </row>
    <row r="71" spans="1:17" s="42" customFormat="1" ht="12.75" x14ac:dyDescent="0.2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50" customFormat="1" ht="21.75" customHeight="1" x14ac:dyDescent="0.2">
      <c r="G72" s="51"/>
      <c r="H72" s="51"/>
      <c r="I72" s="52"/>
      <c r="J72" s="52"/>
      <c r="K72" s="52"/>
      <c r="L72" s="52"/>
      <c r="Q72" s="53"/>
    </row>
    <row r="73" spans="1:17" s="50" customFormat="1" ht="21.75" customHeight="1" x14ac:dyDescent="0.2">
      <c r="G73" s="51"/>
      <c r="H73" s="51"/>
      <c r="I73" s="32" t="s">
        <v>146</v>
      </c>
      <c r="J73" s="52"/>
      <c r="K73" s="52"/>
      <c r="L73" s="52"/>
      <c r="Q73" s="53"/>
    </row>
    <row r="74" spans="1:17" s="32" customFormat="1" ht="12" x14ac:dyDescent="0.2">
      <c r="D74" s="54"/>
      <c r="E74" s="55"/>
      <c r="F74" s="52"/>
      <c r="I74" s="32" t="s">
        <v>90</v>
      </c>
      <c r="Q74" s="56"/>
    </row>
    <row r="75" spans="1:17" s="32" customFormat="1" ht="12" x14ac:dyDescent="0.2">
      <c r="D75" s="54"/>
      <c r="E75" s="55"/>
      <c r="F75" s="52"/>
      <c r="Q75" s="56"/>
    </row>
    <row r="76" spans="1:17" s="32" customFormat="1" ht="12.75" x14ac:dyDescent="0.2">
      <c r="D76" s="54"/>
      <c r="E76" s="55"/>
      <c r="F76" s="52"/>
      <c r="I76"/>
      <c r="Q76" s="56"/>
    </row>
    <row r="77" spans="1:17" s="32" customFormat="1" ht="12" x14ac:dyDescent="0.2">
      <c r="Q77" s="56"/>
    </row>
    <row r="78" spans="1:17" s="32" customFormat="1" ht="12" x14ac:dyDescent="0.2">
      <c r="I78" s="32" t="s">
        <v>147</v>
      </c>
      <c r="Q78" s="56"/>
    </row>
    <row r="79" spans="1:17" s="32" customFormat="1" ht="12" x14ac:dyDescent="0.2">
      <c r="Q79" s="56"/>
    </row>
    <row r="80" spans="1:17" s="59" customFormat="1" ht="14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s="59" customFormat="1" ht="14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</row>
    <row r="82" spans="1:17" s="59" customFormat="1" ht="14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</row>
    <row r="83" spans="1:17" s="59" customFormat="1" ht="14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</row>
    <row r="84" spans="1:17" s="59" customFormat="1" ht="14.25" customHeight="1" x14ac:dyDescent="0.2">
      <c r="A84" s="57"/>
      <c r="B84" s="57"/>
      <c r="C84" s="57"/>
      <c r="D84" s="57"/>
      <c r="E84" s="57"/>
      <c r="F84" s="57"/>
      <c r="G84" s="57"/>
      <c r="H84" s="57"/>
      <c r="J84" s="57"/>
      <c r="K84" s="57"/>
      <c r="L84" s="57"/>
      <c r="M84" s="57"/>
      <c r="N84" s="57"/>
      <c r="O84" s="57"/>
      <c r="P84" s="57"/>
      <c r="Q84" s="58"/>
    </row>
    <row r="85" spans="1:17" s="59" customFormat="1" ht="14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F326-F258-4A5C-844A-1286B0C96FFD}">
  <dimension ref="A1:I15"/>
  <sheetViews>
    <sheetView workbookViewId="0">
      <selection activeCell="F15" sqref="F15"/>
    </sheetView>
  </sheetViews>
  <sheetFormatPr defaultRowHeight="12.75" x14ac:dyDescent="0.2"/>
  <cols>
    <col min="1" max="1" width="5.85546875" customWidth="1"/>
    <col min="2" max="2" width="12.7109375" customWidth="1"/>
    <col min="3" max="3" width="34.85546875" customWidth="1"/>
    <col min="4" max="4" width="9.28515625" bestFit="1" customWidth="1"/>
    <col min="7" max="7" width="10.28515625" customWidth="1"/>
    <col min="8" max="8" width="27.42578125" bestFit="1" customWidth="1"/>
  </cols>
  <sheetData>
    <row r="1" spans="1:9" ht="22.5" customHeight="1" x14ac:dyDescent="0.25">
      <c r="A1" s="104" t="s">
        <v>143</v>
      </c>
      <c r="B1" s="105"/>
      <c r="C1" s="105"/>
      <c r="D1" s="105"/>
      <c r="E1" s="105"/>
      <c r="F1" s="105"/>
      <c r="G1" s="105"/>
      <c r="H1" s="106"/>
      <c r="I1" s="76"/>
    </row>
    <row r="2" spans="1:9" ht="22.5" customHeight="1" x14ac:dyDescent="0.25">
      <c r="A2" s="83"/>
      <c r="B2" s="83"/>
      <c r="C2" s="83"/>
      <c r="D2" s="83"/>
      <c r="E2" s="83"/>
      <c r="F2" s="83"/>
      <c r="G2" s="83"/>
      <c r="H2" s="83"/>
      <c r="I2" s="76"/>
    </row>
    <row r="3" spans="1:9" ht="22.5" customHeight="1" x14ac:dyDescent="0.25">
      <c r="A3" s="100" t="s">
        <v>133</v>
      </c>
      <c r="B3" s="100" t="s">
        <v>12</v>
      </c>
      <c r="C3" s="102" t="s">
        <v>134</v>
      </c>
      <c r="D3" s="100" t="s">
        <v>135</v>
      </c>
      <c r="E3" s="107" t="s">
        <v>136</v>
      </c>
      <c r="F3" s="108"/>
      <c r="G3" s="108"/>
      <c r="H3" s="109"/>
      <c r="I3" s="76"/>
    </row>
    <row r="4" spans="1:9" ht="33.75" customHeight="1" x14ac:dyDescent="0.25">
      <c r="A4" s="101"/>
      <c r="B4" s="101"/>
      <c r="C4" s="103"/>
      <c r="D4" s="101"/>
      <c r="E4" s="84" t="s">
        <v>137</v>
      </c>
      <c r="F4" s="84" t="s">
        <v>138</v>
      </c>
      <c r="G4" s="84" t="s">
        <v>139</v>
      </c>
      <c r="H4" s="85" t="s">
        <v>140</v>
      </c>
      <c r="I4" s="76"/>
    </row>
    <row r="5" spans="1:9" ht="22.5" customHeight="1" x14ac:dyDescent="0.25">
      <c r="A5" s="77">
        <v>1</v>
      </c>
      <c r="B5" s="77">
        <v>231300316</v>
      </c>
      <c r="C5" s="82" t="s">
        <v>98</v>
      </c>
      <c r="D5" s="81">
        <v>1</v>
      </c>
      <c r="E5" s="77"/>
      <c r="F5" s="77"/>
      <c r="G5" s="78" t="s">
        <v>141</v>
      </c>
      <c r="H5" s="75"/>
      <c r="I5" s="76" t="s">
        <v>144</v>
      </c>
    </row>
    <row r="6" spans="1:9" ht="22.5" customHeight="1" x14ac:dyDescent="0.25">
      <c r="A6" s="77">
        <v>2</v>
      </c>
      <c r="B6" s="77">
        <v>231300345</v>
      </c>
      <c r="C6" s="82" t="s">
        <v>105</v>
      </c>
      <c r="D6" s="81">
        <v>1</v>
      </c>
      <c r="E6" s="77"/>
      <c r="F6" s="77"/>
      <c r="G6" s="78" t="s">
        <v>141</v>
      </c>
      <c r="H6" s="75"/>
      <c r="I6" s="76" t="s">
        <v>145</v>
      </c>
    </row>
    <row r="7" spans="1:9" ht="22.5" customHeight="1" x14ac:dyDescent="0.25">
      <c r="A7" s="77">
        <v>3</v>
      </c>
      <c r="B7" s="77">
        <v>201300126</v>
      </c>
      <c r="C7" s="82" t="s">
        <v>112</v>
      </c>
      <c r="D7" s="81">
        <v>1</v>
      </c>
      <c r="E7" s="77"/>
      <c r="F7" s="77"/>
      <c r="G7" s="78" t="s">
        <v>141</v>
      </c>
      <c r="H7" s="75"/>
      <c r="I7" s="76" t="s">
        <v>144</v>
      </c>
    </row>
    <row r="8" spans="1:9" ht="22.5" customHeight="1" x14ac:dyDescent="0.25">
      <c r="A8" s="77">
        <v>4</v>
      </c>
      <c r="B8" s="77">
        <v>231300327</v>
      </c>
      <c r="C8" s="82" t="s">
        <v>114</v>
      </c>
      <c r="D8" s="81">
        <v>1</v>
      </c>
      <c r="E8" s="77"/>
      <c r="F8" s="77"/>
      <c r="G8" s="78" t="s">
        <v>141</v>
      </c>
      <c r="H8" s="75"/>
      <c r="I8" s="76"/>
    </row>
    <row r="9" spans="1:9" ht="22.5" customHeight="1" x14ac:dyDescent="0.25">
      <c r="A9" s="77">
        <v>5</v>
      </c>
      <c r="B9" s="77">
        <v>201300154</v>
      </c>
      <c r="C9" s="82" t="s">
        <v>142</v>
      </c>
      <c r="D9" s="81">
        <v>1</v>
      </c>
      <c r="E9" s="77" t="s">
        <v>141</v>
      </c>
      <c r="F9" s="77"/>
      <c r="G9" s="77"/>
      <c r="H9" s="75"/>
      <c r="I9" s="76" t="s">
        <v>145</v>
      </c>
    </row>
    <row r="10" spans="1:9" ht="22.5" customHeight="1" x14ac:dyDescent="0.2"/>
    <row r="11" spans="1:9" ht="22.5" customHeight="1" x14ac:dyDescent="0.2"/>
    <row r="12" spans="1:9" ht="22.5" customHeight="1" x14ac:dyDescent="0.2"/>
    <row r="13" spans="1:9" ht="22.5" customHeight="1" x14ac:dyDescent="0.2"/>
    <row r="15" spans="1:9" x14ac:dyDescent="0.2">
      <c r="F15" t="s">
        <v>32</v>
      </c>
    </row>
  </sheetData>
  <mergeCells count="6">
    <mergeCell ref="A3:A4"/>
    <mergeCell ref="B3:B4"/>
    <mergeCell ref="C3:C4"/>
    <mergeCell ref="D3:D4"/>
    <mergeCell ref="A1:H1"/>
    <mergeCell ref="E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Kls 01</vt:lpstr>
      <vt:lpstr>Sheet1</vt:lpstr>
      <vt:lpstr>'Kls 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dcterms:created xsi:type="dcterms:W3CDTF">2024-05-22T03:02:35Z</dcterms:created>
  <dcterms:modified xsi:type="dcterms:W3CDTF">2024-08-17T08:49:46Z</dcterms:modified>
</cp:coreProperties>
</file>