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00" activeTab="1"/>
  </bookViews>
  <sheets>
    <sheet name="Edutech (01)" sheetId="5" r:id="rId1"/>
    <sheet name="Edutech (02)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A13" authorId="0">
      <text>
        <r>
          <rPr>
            <sz val="10"/>
            <rFont val="SimSun"/>
            <charset val="134"/>
          </rPr>
          <t>======
ID#AAABphylQhI
Laelatul Badriah    (2025-08-13 17:09:34)
Menyesuiakan penilaian yang dipakai di RPSnya</t>
        </r>
      </text>
    </comment>
    <comment ref="O13" authorId="0">
      <text>
        <r>
          <rPr>
            <sz val="10"/>
            <rFont val="SimSun"/>
            <charset val="134"/>
          </rPr>
          <t>======
ID#AAABphylQgM
PGMI    (2025-08-13 17:09:34)
PAK DIMAS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3" authorId="0">
      <text>
        <r>
          <rPr>
            <sz val="10"/>
            <rFont val="SimSun"/>
            <charset val="134"/>
          </rPr>
          <t>======
ID#AAABphylQgQ
Laelatul Badriah    (2025-08-13 17:09:34)
Menyesuiakan penilaian yang dipakai di RPSnya</t>
        </r>
      </text>
    </comment>
    <comment ref="O13" authorId="0">
      <text>
        <r>
          <rPr>
            <sz val="10"/>
            <rFont val="SimSun"/>
            <charset val="134"/>
          </rPr>
          <t>======
ID#AAABphylQg8
PGMI    (2025-08-13 17:09:34)
PAK DIMAS</t>
        </r>
      </text>
    </comment>
  </commentList>
</comments>
</file>

<file path=xl/sharedStrings.xml><?xml version="1.0" encoding="utf-8"?>
<sst xmlns="http://schemas.openxmlformats.org/spreadsheetml/2006/main" count="323" uniqueCount="152">
  <si>
    <t>DAFTAR NILAI MAHASISWA</t>
  </si>
  <si>
    <t>Tahun Ajaran</t>
  </si>
  <si>
    <t>:</t>
  </si>
  <si>
    <t>2024/2025 GENAP</t>
  </si>
  <si>
    <t>Semester</t>
  </si>
  <si>
    <t>6</t>
  </si>
  <si>
    <t>Jenjang Studi</t>
  </si>
  <si>
    <t>S1</t>
  </si>
  <si>
    <t>Program Studi</t>
  </si>
  <si>
    <t>PENDIDIKAN GURU MI</t>
  </si>
  <si>
    <t>Kelas Kuliah</t>
  </si>
  <si>
    <t>01</t>
  </si>
  <si>
    <t>Kode MK</t>
  </si>
  <si>
    <t>MI164</t>
  </si>
  <si>
    <t>Mata Kuliah</t>
  </si>
  <si>
    <t>Edu-Tech-Preneur</t>
  </si>
  <si>
    <t>SIAP INPUT</t>
  </si>
  <si>
    <t>No.</t>
  </si>
  <si>
    <t>NIM</t>
  </si>
  <si>
    <t>K</t>
  </si>
  <si>
    <t>Nama Mahasiswa</t>
  </si>
  <si>
    <t>ASPEK PENILAIAN</t>
  </si>
  <si>
    <t>UAS / REMIDI</t>
  </si>
  <si>
    <t>Nilai ANGKA / ESBED</t>
  </si>
  <si>
    <t>HADIR</t>
  </si>
  <si>
    <t>HARIAN</t>
  </si>
  <si>
    <t>TUGAS</t>
  </si>
  <si>
    <t>PRAKTIKUM</t>
  </si>
  <si>
    <t>MID</t>
  </si>
  <si>
    <t>UAS</t>
  </si>
  <si>
    <t>REMIDI</t>
  </si>
  <si>
    <t>TOTAL</t>
  </si>
  <si>
    <t>NILAI AKHIR</t>
  </si>
  <si>
    <t>BOBOT NILAI</t>
  </si>
  <si>
    <t>PERSENTASE BOBOT (%)</t>
  </si>
  <si>
    <t>Dimas</t>
  </si>
  <si>
    <t>Hardan</t>
  </si>
  <si>
    <t>Tri</t>
  </si>
  <si>
    <t>~NSIM</t>
  </si>
  <si>
    <t>NSIM</t>
  </si>
  <si>
    <t>1</t>
  </si>
  <si>
    <t>ENENG TRI NURPADIA</t>
  </si>
  <si>
    <t xml:space="preserve"> </t>
  </si>
  <si>
    <t>2</t>
  </si>
  <si>
    <t>DELVY WANURAN</t>
  </si>
  <si>
    <t>3</t>
  </si>
  <si>
    <t>FAIN AMRI WAHLUL</t>
  </si>
  <si>
    <t>4</t>
  </si>
  <si>
    <t>MAULIDA UTAMI NINGSIH</t>
  </si>
  <si>
    <t>5</t>
  </si>
  <si>
    <t>SITI KHOIRUN NISAK</t>
  </si>
  <si>
    <t>FANNI RAHMASARI</t>
  </si>
  <si>
    <t>7</t>
  </si>
  <si>
    <t>ALFI NUR KHASANAH</t>
  </si>
  <si>
    <t>8</t>
  </si>
  <si>
    <t>APRILIA PUTRI RAHMAWATI</t>
  </si>
  <si>
    <t>9</t>
  </si>
  <si>
    <t>NILA NURUL HUSNA</t>
  </si>
  <si>
    <t>10</t>
  </si>
  <si>
    <t>JIHAN NUR FAIZAH</t>
  </si>
  <si>
    <t>11</t>
  </si>
  <si>
    <t>MUKHOLISOTIN NUR 'ADILA</t>
  </si>
  <si>
    <t>12</t>
  </si>
  <si>
    <t>MUHAMMAD MUNIR AKROMIN</t>
  </si>
  <si>
    <t>13</t>
  </si>
  <si>
    <t>MUHAMMAD FAJAR RIZKI</t>
  </si>
  <si>
    <t>14</t>
  </si>
  <si>
    <t>DITA NENENG MUTOHAROH</t>
  </si>
  <si>
    <t>15</t>
  </si>
  <si>
    <t>BERLIAN SUCI HANDAYANI</t>
  </si>
  <si>
    <t>16</t>
  </si>
  <si>
    <t>DWI ANISA DHIYAUL HAQ</t>
  </si>
  <si>
    <t>17</t>
  </si>
  <si>
    <t>FINA FAUZIAH</t>
  </si>
  <si>
    <t>18</t>
  </si>
  <si>
    <t>MUHAMMAD RIZKI MAULANA</t>
  </si>
  <si>
    <t>19</t>
  </si>
  <si>
    <t>NAJWA NAILUN NAJMA LIL CHUSNAYAIN</t>
  </si>
  <si>
    <t>20</t>
  </si>
  <si>
    <t>DWI ROHMAH PUTRI ANGGARANI</t>
  </si>
  <si>
    <t>21</t>
  </si>
  <si>
    <t>NIMAS PUTRI WIYANDINI</t>
  </si>
  <si>
    <t>22</t>
  </si>
  <si>
    <t>ANGGELENA MAHESA PUTRY</t>
  </si>
  <si>
    <t>23</t>
  </si>
  <si>
    <t>AMMAR MA'RUF NUR ARIFIN</t>
  </si>
  <si>
    <t>24</t>
  </si>
  <si>
    <t>LINDA WAHYU SETYANINGSIH</t>
  </si>
  <si>
    <t>25</t>
  </si>
  <si>
    <t>EFA MILATUL LATIFAH</t>
  </si>
  <si>
    <t>26</t>
  </si>
  <si>
    <t>DIVA BALGIS KHUMAIROH</t>
  </si>
  <si>
    <t>27</t>
  </si>
  <si>
    <t>FATMIATI</t>
  </si>
  <si>
    <t>28</t>
  </si>
  <si>
    <t>PRADIT MUSTA'IN FUADI</t>
  </si>
  <si>
    <t>29</t>
  </si>
  <si>
    <t>KURNIAWAN DWI SUPRIYANTO</t>
  </si>
  <si>
    <t>30</t>
  </si>
  <si>
    <t>RANI KARLINA</t>
  </si>
  <si>
    <t>31</t>
  </si>
  <si>
    <t>AHMAD KAMALUDIN</t>
  </si>
  <si>
    <t>NILAI</t>
  </si>
  <si>
    <t>JMH</t>
  </si>
  <si>
    <t>%</t>
  </si>
  <si>
    <t>A</t>
  </si>
  <si>
    <t>AB</t>
  </si>
  <si>
    <t>B</t>
  </si>
  <si>
    <t>BC</t>
  </si>
  <si>
    <t>C</t>
  </si>
  <si>
    <t>D</t>
  </si>
  <si>
    <t>E</t>
  </si>
  <si>
    <t>Jumlah</t>
  </si>
  <si>
    <t>YOGYAKARTA, 01 SEPTEMBER 2025</t>
  </si>
  <si>
    <t>DOSEN PENGAMPU</t>
  </si>
  <si>
    <t>DIMAS WIBISONO, SE., MBA</t>
  </si>
  <si>
    <t>DEDEN HARDAN GUTAMA, S.Kom., M.Kom</t>
  </si>
  <si>
    <t>TRI ROCHMADI, M.Kom</t>
  </si>
  <si>
    <t>02</t>
  </si>
  <si>
    <t>JAKARIAH</t>
  </si>
  <si>
    <t>TAUFIQI MAULANA</t>
  </si>
  <si>
    <t>SANTANA</t>
  </si>
  <si>
    <t>WULANDARI</t>
  </si>
  <si>
    <t>SITI GUSTI NURHAYATI</t>
  </si>
  <si>
    <t>YAJLIA FADLILLAH GAIDA SAPUTRI</t>
  </si>
  <si>
    <t>VIVI RUSDIANA</t>
  </si>
  <si>
    <t>ROHMATUL KHASANAH</t>
  </si>
  <si>
    <t>RIKA WULANDARI</t>
  </si>
  <si>
    <t>RISMA KRISTIYANTI</t>
  </si>
  <si>
    <t>ZUDHI SYAKURI</t>
  </si>
  <si>
    <t>ZUHROTUN NADA</t>
  </si>
  <si>
    <t>WINDA FARIDATUS SA`ADAH</t>
  </si>
  <si>
    <t>RINDI YANI</t>
  </si>
  <si>
    <t>YULI ASTUTI NURAINI</t>
  </si>
  <si>
    <t>UYUNIL MAUFIROH</t>
  </si>
  <si>
    <t>NADIA MUFLIKHATAS SOFA</t>
  </si>
  <si>
    <t>WIDIYANTO</t>
  </si>
  <si>
    <t>MAMLUATUS SHOLIHAH</t>
  </si>
  <si>
    <t>FASILATUN ROKHIMAH</t>
  </si>
  <si>
    <t>LIA NUR AINI</t>
  </si>
  <si>
    <t>DINI FERLINDA</t>
  </si>
  <si>
    <t>BILQIS LAILA AZIZ</t>
  </si>
  <si>
    <t>DWI OCTAVIANA WATI</t>
  </si>
  <si>
    <t>PUTRI AULIA LATHIFA</t>
  </si>
  <si>
    <t>RIZAL GUFRAN</t>
  </si>
  <si>
    <t>ABD. AJIS</t>
  </si>
  <si>
    <t>KHOIRUN NISA'</t>
  </si>
  <si>
    <t>FITRI FATIMAH</t>
  </si>
  <si>
    <t>HAMIMAH</t>
  </si>
  <si>
    <t>LIA KURNIA SARI</t>
  </si>
  <si>
    <t>32</t>
  </si>
  <si>
    <t>SUKMA WATI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</si>
</sst>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</numFmts>
  <fonts count="41">
    <font>
      <sz val="10"/>
      <color rgb="FF000000"/>
      <name val="Calibri"/>
      <charset val="134"/>
      <scheme val="minor"/>
    </font>
    <font>
      <b/>
      <sz val="14"/>
      <color rgb="FF000080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rgb="FF000000"/>
      <name val="Arial"/>
      <charset val="134"/>
    </font>
    <font>
      <b/>
      <sz val="10"/>
      <color rgb="FF0000FF"/>
      <name val="Arial"/>
      <charset val="134"/>
    </font>
    <font>
      <b/>
      <sz val="9"/>
      <color rgb="FF0000FF"/>
      <name val="Arial"/>
      <charset val="134"/>
    </font>
    <font>
      <sz val="10"/>
      <name val="Calibri"/>
      <charset val="134"/>
      <scheme val="minor"/>
    </font>
    <font>
      <b/>
      <sz val="9"/>
      <color rgb="FF000000"/>
      <name val="Arial"/>
      <charset val="134"/>
    </font>
    <font>
      <sz val="9"/>
      <color rgb="FFFFFFFF"/>
      <name val="Arial"/>
      <charset val="134"/>
    </font>
    <font>
      <sz val="9"/>
      <color theme="1"/>
      <name val="Trebuchet MS"/>
      <charset val="134"/>
    </font>
    <font>
      <sz val="9"/>
      <color rgb="FF000000"/>
      <name val="Trebuchet MS"/>
      <charset val="134"/>
    </font>
    <font>
      <sz val="9"/>
      <color theme="1"/>
      <name val="Arial"/>
      <charset val="134"/>
    </font>
    <font>
      <sz val="9"/>
      <color rgb="FF000000"/>
      <name val="Calibri"/>
      <charset val="134"/>
    </font>
    <font>
      <b/>
      <sz val="9"/>
      <color theme="1"/>
      <name val="Arial"/>
      <charset val="134"/>
    </font>
    <font>
      <sz val="8"/>
      <color theme="1"/>
      <name val="Arial"/>
      <charset val="134"/>
    </font>
    <font>
      <b/>
      <sz val="9"/>
      <color rgb="FFFFFFFF"/>
      <name val="Arial"/>
      <charset val="134"/>
    </font>
    <font>
      <sz val="9"/>
      <color rgb="FFFFFFFF"/>
      <name val="Trebuchet MS"/>
      <charset val="134"/>
    </font>
    <font>
      <b/>
      <sz val="9"/>
      <color theme="1"/>
      <name val="Trebuchet MS"/>
      <charset val="134"/>
    </font>
    <font>
      <b/>
      <sz val="9"/>
      <color rgb="FF000000"/>
      <name val="Trebuchet MS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SimSu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FF6600"/>
        <bgColor rgb="FFFF6600"/>
      </patternFill>
    </fill>
    <fill>
      <patternFill patternType="solid">
        <fgColor rgb="FF99CC00"/>
        <bgColor rgb="FF99CC00"/>
      </patternFill>
    </fill>
    <fill>
      <patternFill patternType="solid">
        <fgColor rgb="FFFFFF00"/>
        <bgColor rgb="FFFFFF00"/>
      </patternFill>
    </fill>
    <fill>
      <patternFill patternType="solid">
        <fgColor rgb="FF0000FF"/>
        <bgColor rgb="FF0000FF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FF6600"/>
      </bottom>
      <diagonal/>
    </border>
    <border>
      <left/>
      <right style="thin">
        <color rgb="FF000000"/>
      </right>
      <top/>
      <bottom style="medium">
        <color rgb="FFFF6600"/>
      </bottom>
      <diagonal/>
    </border>
    <border>
      <left style="medium">
        <color rgb="FFFF6600"/>
      </left>
      <right/>
      <top/>
      <bottom style="medium">
        <color rgb="FFFF6600"/>
      </bottom>
      <diagonal/>
    </border>
    <border>
      <left/>
      <right style="medium">
        <color rgb="FFFF6600"/>
      </right>
      <top/>
      <bottom style="medium">
        <color rgb="FFFF6600"/>
      </bottom>
      <diagonal/>
    </border>
    <border>
      <left style="medium">
        <color rgb="FFFF6600"/>
      </left>
      <right style="medium">
        <color rgb="FFFF6600"/>
      </right>
      <top style="medium">
        <color rgb="FFFF6600"/>
      </top>
      <bottom style="medium">
        <color rgb="FFFF66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179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9" borderId="1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0" borderId="19" applyNumberFormat="0" applyAlignment="0" applyProtection="0">
      <alignment vertical="center"/>
    </xf>
    <xf numFmtId="0" fontId="30" fillId="11" borderId="20" applyNumberFormat="0" applyAlignment="0" applyProtection="0">
      <alignment vertical="center"/>
    </xf>
    <xf numFmtId="0" fontId="31" fillId="11" borderId="19" applyNumberFormat="0" applyAlignment="0" applyProtection="0">
      <alignment vertical="center"/>
    </xf>
    <xf numFmtId="0" fontId="32" fillId="12" borderId="21" applyNumberFormat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</cellStyleXfs>
  <cellXfs count="82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/>
    <xf numFmtId="0" fontId="5" fillId="0" borderId="1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8" fillId="2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1" fillId="0" borderId="8" xfId="0" applyFont="1" applyBorder="1" applyAlignment="1">
      <alignment horizontal="center" wrapText="1"/>
    </xf>
    <xf numFmtId="0" fontId="10" fillId="0" borderId="0" xfId="0" applyFont="1"/>
    <xf numFmtId="0" fontId="11" fillId="0" borderId="8" xfId="0" applyFont="1" applyBorder="1" applyAlignment="1">
      <alignment wrapText="1"/>
    </xf>
    <xf numFmtId="0" fontId="10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wrapText="1"/>
    </xf>
    <xf numFmtId="0" fontId="12" fillId="0" borderId="0" xfId="0" applyFont="1"/>
    <xf numFmtId="0" fontId="13" fillId="0" borderId="0" xfId="0" applyFont="1" applyAlignment="1">
      <alignment horizontal="center" wrapText="1"/>
    </xf>
    <xf numFmtId="0" fontId="3" fillId="4" borderId="8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5" borderId="8" xfId="0" applyFont="1" applyFill="1" applyBorder="1" applyAlignment="1">
      <alignment horizontal="center"/>
    </xf>
    <xf numFmtId="9" fontId="4" fillId="5" borderId="4" xfId="0" applyNumberFormat="1" applyFont="1" applyFill="1" applyBorder="1" applyAlignment="1">
      <alignment horizontal="center"/>
    </xf>
    <xf numFmtId="0" fontId="3" fillId="5" borderId="8" xfId="0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6" fillId="2" borderId="0" xfId="0" applyFont="1" applyFill="1" applyBorder="1" applyAlignment="1">
      <alignment horizontal="center" vertical="center"/>
    </xf>
    <xf numFmtId="0" fontId="7" fillId="0" borderId="9" xfId="0" applyFont="1" applyBorder="1"/>
    <xf numFmtId="0" fontId="8" fillId="2" borderId="7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/>
    </xf>
    <xf numFmtId="9" fontId="4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9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0" fontId="6" fillId="2" borderId="11" xfId="0" applyFont="1" applyFill="1" applyBorder="1" applyAlignment="1">
      <alignment horizontal="center" vertical="center"/>
    </xf>
    <xf numFmtId="0" fontId="7" fillId="0" borderId="11" xfId="0" applyFont="1" applyBorder="1"/>
    <xf numFmtId="0" fontId="7" fillId="0" borderId="12" xfId="0" applyFont="1" applyBorder="1"/>
    <xf numFmtId="0" fontId="6" fillId="2" borderId="13" xfId="0" applyFont="1" applyFill="1" applyBorder="1" applyAlignment="1">
      <alignment horizontal="center" vertical="center" wrapText="1"/>
    </xf>
    <xf numFmtId="0" fontId="7" fillId="0" borderId="14" xfId="0" applyFont="1" applyBorder="1"/>
    <xf numFmtId="0" fontId="12" fillId="0" borderId="0" xfId="0" applyFont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6" fillId="6" borderId="8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7" fillId="0" borderId="0" xfId="0" applyFont="1" applyAlignment="1">
      <alignment horizontal="center"/>
    </xf>
    <xf numFmtId="2" fontId="18" fillId="4" borderId="9" xfId="0" applyNumberFormat="1" applyFont="1" applyFill="1" applyBorder="1" applyAlignment="1">
      <alignment horizontal="center"/>
    </xf>
    <xf numFmtId="0" fontId="19" fillId="4" borderId="8" xfId="0" applyFont="1" applyFill="1" applyBorder="1" applyAlignment="1">
      <alignment horizontal="center"/>
    </xf>
    <xf numFmtId="9" fontId="3" fillId="0" borderId="0" xfId="0" applyNumberFormat="1" applyFont="1" applyAlignment="1">
      <alignment horizontal="center"/>
    </xf>
    <xf numFmtId="2" fontId="2" fillId="0" borderId="0" xfId="0" applyNumberFormat="1" applyFont="1"/>
    <xf numFmtId="2" fontId="15" fillId="0" borderId="0" xfId="0" applyNumberFormat="1" applyFont="1" applyAlignment="1">
      <alignment horizontal="center"/>
    </xf>
    <xf numFmtId="2" fontId="12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2" fontId="12" fillId="0" borderId="8" xfId="0" applyNumberFormat="1" applyFont="1" applyBorder="1" applyAlignment="1">
      <alignment horizontal="center"/>
    </xf>
    <xf numFmtId="0" fontId="13" fillId="0" borderId="0" xfId="0" applyFont="1"/>
    <xf numFmtId="2" fontId="12" fillId="0" borderId="0" xfId="0" applyNumberFormat="1" applyFont="1"/>
    <xf numFmtId="0" fontId="11" fillId="0" borderId="0" xfId="0" applyFont="1" applyAlignment="1">
      <alignment horizontal="center" wrapText="1"/>
    </xf>
    <xf numFmtId="0" fontId="18" fillId="4" borderId="8" xfId="0" applyFont="1" applyFill="1" applyBorder="1" applyAlignment="1">
      <alignment horizontal="center"/>
    </xf>
    <xf numFmtId="0" fontId="18" fillId="4" borderId="4" xfId="0" applyFont="1" applyFill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5" borderId="8" xfId="0" applyFont="1" applyFill="1" applyBorder="1" applyAlignment="1">
      <alignment horizontal="center"/>
    </xf>
    <xf numFmtId="9" fontId="19" fillId="5" borderId="4" xfId="0" applyNumberFormat="1" applyFont="1" applyFill="1" applyBorder="1" applyAlignment="1">
      <alignment horizontal="center"/>
    </xf>
    <xf numFmtId="0" fontId="18" fillId="5" borderId="8" xfId="0" applyFont="1" applyFill="1" applyBorder="1"/>
    <xf numFmtId="0" fontId="18" fillId="0" borderId="0" xfId="0" applyFont="1"/>
    <xf numFmtId="0" fontId="10" fillId="7" borderId="8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9" fontId="19" fillId="0" borderId="0" xfId="0" applyNumberFormat="1" applyFont="1" applyAlignment="1">
      <alignment horizontal="center"/>
    </xf>
    <xf numFmtId="9" fontId="18" fillId="0" borderId="0" xfId="0" applyNumberFormat="1" applyFont="1" applyAlignment="1">
      <alignment horizontal="center"/>
    </xf>
    <xf numFmtId="0" fontId="10" fillId="0" borderId="0" xfId="0" applyFont="1" applyAlignment="1"/>
    <xf numFmtId="0" fontId="3" fillId="0" borderId="0" xfId="0" applyFont="1" quotePrefix="1"/>
    <xf numFmtId="0" fontId="10" fillId="0" borderId="4" xfId="0" applyFont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'Edutech (01)'!$D$47:$D$53</c:f>
              <c:strCache>
                <c:ptCount val="7"/>
                <c:pt idx="0">
                  <c:v>A</c:v>
                </c:pt>
                <c:pt idx="1">
                  <c:v>AB</c:v>
                </c:pt>
                <c:pt idx="2">
                  <c:v>B</c:v>
                </c:pt>
                <c:pt idx="3">
                  <c:v>BC</c:v>
                </c:pt>
                <c:pt idx="4">
                  <c:v>C</c:v>
                </c:pt>
                <c:pt idx="5">
                  <c:v>D</c:v>
                </c:pt>
                <c:pt idx="6">
                  <c:v>E</c:v>
                </c:pt>
              </c:strCache>
            </c:strRef>
          </c:cat>
          <c:val>
            <c:numRef>
              <c:f>'Edutech (01)'!$F$47:$F$53</c:f>
              <c:numCache>
                <c:formatCode>0%</c:formatCode>
                <c:ptCount val="7"/>
                <c:pt idx="0">
                  <c:v>0.806451612903226</c:v>
                </c:pt>
                <c:pt idx="1">
                  <c:v>0.0645161290322581</c:v>
                </c:pt>
                <c:pt idx="2">
                  <c:v>0</c:v>
                </c:pt>
                <c:pt idx="3">
                  <c:v>0.0645161290322581</c:v>
                </c:pt>
                <c:pt idx="4">
                  <c:v>0</c:v>
                </c:pt>
                <c:pt idx="5">
                  <c:v>0.0645161290322581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78733605"/>
        <c:axId val="1496565972"/>
      </c:barChart>
      <c:catAx>
        <c:axId val="1778733605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496565972"/>
        <c:crosses val="autoZero"/>
        <c:auto val="1"/>
        <c:lblAlgn val="ctr"/>
        <c:lblOffset val="100"/>
        <c:noMultiLvlLbl val="0"/>
      </c:catAx>
      <c:valAx>
        <c:axId val="149656597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0%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77873360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ed503324-3882-4701-81d2-6aece3c650b2}"/>
      </c:ext>
    </c:extLst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none"/>
        <c:varyColors val="0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'Edutech (02)'!$D$48:$D$54</c:f>
              <c:strCache>
                <c:ptCount val="7"/>
                <c:pt idx="0">
                  <c:v>A</c:v>
                </c:pt>
                <c:pt idx="1">
                  <c:v>AB</c:v>
                </c:pt>
                <c:pt idx="2">
                  <c:v>B</c:v>
                </c:pt>
                <c:pt idx="3">
                  <c:v>BC</c:v>
                </c:pt>
                <c:pt idx="4">
                  <c:v>C</c:v>
                </c:pt>
                <c:pt idx="5">
                  <c:v>D</c:v>
                </c:pt>
                <c:pt idx="6">
                  <c:v>E</c:v>
                </c:pt>
              </c:strCache>
            </c:strRef>
          </c:cat>
          <c:val>
            <c:numRef>
              <c:f>'Edutech (02)'!$F$48:$F$54</c:f>
              <c:numCache>
                <c:formatCode>0%</c:formatCode>
                <c:ptCount val="7"/>
                <c:pt idx="0">
                  <c:v>0.875</c:v>
                </c:pt>
                <c:pt idx="1">
                  <c:v>0.09375</c:v>
                </c:pt>
                <c:pt idx="2">
                  <c:v>0</c:v>
                </c:pt>
                <c:pt idx="3">
                  <c:v>0.03125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49932855"/>
        <c:axId val="540569654"/>
      </c:barChart>
      <c:catAx>
        <c:axId val="449932855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540569654"/>
        <c:crosses val="autoZero"/>
        <c:auto val="1"/>
        <c:lblAlgn val="ctr"/>
        <c:lblOffset val="100"/>
        <c:noMultiLvlLbl val="0"/>
      </c:catAx>
      <c:valAx>
        <c:axId val="54056965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0%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449932855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a0e2d61-b840-4705-8a8f-9ea045d61a98}"/>
      </c:ext>
    </c:extLst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266700</xdr:colOff>
      <xdr:row>45</xdr:row>
      <xdr:rowOff>0</xdr:rowOff>
    </xdr:from>
    <xdr:ext cx="3657600" cy="1457325"/>
    <xdr:graphicFrame>
      <xdr:nvGraphicFramePr>
        <xdr:cNvPr id="1973506959" name="Chart 5"/>
        <xdr:cNvGraphicFramePr/>
      </xdr:nvGraphicFramePr>
      <xdr:xfrm>
        <a:off x="6800850" y="10763250"/>
        <a:ext cx="3657600" cy="14573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4</xdr:col>
      <xdr:colOff>254635</xdr:colOff>
      <xdr:row>53</xdr:row>
      <xdr:rowOff>139065</xdr:rowOff>
    </xdr:from>
    <xdr:to>
      <xdr:col>8</xdr:col>
      <xdr:colOff>19050</xdr:colOff>
      <xdr:row>58</xdr:row>
      <xdr:rowOff>73660</xdr:rowOff>
    </xdr:to>
    <xdr:pic>
      <xdr:nvPicPr>
        <xdr:cNvPr id="2" name="Picture 1" descr="scan ttd hardan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311525" y="12197715"/>
          <a:ext cx="1557020" cy="8585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7</xdr:col>
      <xdr:colOff>333375</xdr:colOff>
      <xdr:row>45</xdr:row>
      <xdr:rowOff>38100</xdr:rowOff>
    </xdr:from>
    <xdr:ext cx="3124200" cy="1600200"/>
    <xdr:graphicFrame>
      <xdr:nvGraphicFramePr>
        <xdr:cNvPr id="2123257457" name="Chart 6"/>
        <xdr:cNvGraphicFramePr/>
      </xdr:nvGraphicFramePr>
      <xdr:xfrm>
        <a:off x="4840605" y="10877550"/>
        <a:ext cx="3124200" cy="160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5</xdr:col>
      <xdr:colOff>93980</xdr:colOff>
      <xdr:row>55</xdr:row>
      <xdr:rowOff>205105</xdr:rowOff>
    </xdr:from>
    <xdr:to>
      <xdr:col>9</xdr:col>
      <xdr:colOff>24765</xdr:colOff>
      <xdr:row>60</xdr:row>
      <xdr:rowOff>139700</xdr:rowOff>
    </xdr:to>
    <xdr:pic>
      <xdr:nvPicPr>
        <xdr:cNvPr id="3" name="Picture 2" descr="scan ttd hardan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99510" y="12682855"/>
          <a:ext cx="1557020" cy="858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00"/>
  <sheetViews>
    <sheetView topLeftCell="A32" workbookViewId="0">
      <selection activeCell="L6" sqref="L6"/>
    </sheetView>
  </sheetViews>
  <sheetFormatPr defaultColWidth="14.4259259259259" defaultRowHeight="15" customHeight="1"/>
  <cols>
    <col min="1" max="1" width="4.57407407407407" customWidth="1"/>
    <col min="2" max="2" width="10.712962962963" customWidth="1"/>
    <col min="3" max="3" width="1.71296296296296" customWidth="1"/>
    <col min="4" max="4" width="27.5740740740741" customWidth="1"/>
    <col min="5" max="5" width="6" customWidth="1"/>
    <col min="6" max="6" width="7" customWidth="1"/>
    <col min="7" max="7" width="7.71296296296296" customWidth="1"/>
    <col min="8" max="8" width="5.42592592592593" customWidth="1"/>
    <col min="9" max="9" width="5.71296296296296" customWidth="1"/>
    <col min="10" max="10" width="6.71296296296296" customWidth="1"/>
    <col min="11" max="11" width="7.42592592592593" customWidth="1"/>
    <col min="12" max="12" width="4.71296296296296" customWidth="1"/>
    <col min="13" max="13" width="5.86111111111111" customWidth="1"/>
    <col min="14" max="14" width="10.5740740740741" hidden="1" customWidth="1"/>
    <col min="15" max="15" width="5.86111111111111" customWidth="1"/>
    <col min="16" max="16" width="7.13888888888889" customWidth="1"/>
    <col min="17" max="17" width="5.28703703703704" customWidth="1"/>
    <col min="18" max="18" width="6" customWidth="1"/>
    <col min="19" max="19" width="0.425925925925926" customWidth="1"/>
    <col min="20" max="20" width="6.86111111111111" customWidth="1"/>
    <col min="21" max="21" width="6.57407407407407" customWidth="1"/>
    <col min="22" max="22" width="7.28703703703704" customWidth="1"/>
    <col min="23" max="23" width="0.425925925925926" customWidth="1"/>
    <col min="24" max="24" width="6.13888888888889" customWidth="1"/>
    <col min="25" max="25" width="6.42592592592593" customWidth="1"/>
    <col min="26" max="26" width="8.71296296296296" customWidth="1"/>
    <col min="27" max="27" width="9.13888888888889" customWidth="1"/>
  </cols>
  <sheetData>
    <row r="1" ht="18.75" customHeight="1" spans="1: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61"/>
    </row>
    <row r="2" ht="12" customHeight="1" spans="1: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61"/>
    </row>
    <row r="3" ht="14.25" customHeight="1" spans="1:25">
      <c r="A3" s="3" t="s">
        <v>1</v>
      </c>
      <c r="B3" s="2"/>
      <c r="C3" s="3" t="s">
        <v>2</v>
      </c>
      <c r="D3" s="3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61"/>
    </row>
    <row r="4" ht="14.25" customHeight="1" spans="1:25">
      <c r="A4" s="3" t="s">
        <v>4</v>
      </c>
      <c r="B4" s="2"/>
      <c r="C4" s="3" t="s">
        <v>2</v>
      </c>
      <c r="D4" s="82" t="s">
        <v>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61"/>
    </row>
    <row r="5" ht="14.25" customHeight="1" spans="1:25">
      <c r="A5" s="3" t="s">
        <v>6</v>
      </c>
      <c r="B5" s="2"/>
      <c r="C5" s="3" t="s">
        <v>2</v>
      </c>
      <c r="D5" s="3" t="s">
        <v>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61"/>
    </row>
    <row r="6" ht="14.25" customHeight="1" spans="1:25">
      <c r="A6" s="3" t="s">
        <v>8</v>
      </c>
      <c r="B6" s="2"/>
      <c r="C6" s="3" t="s">
        <v>2</v>
      </c>
      <c r="D6" s="3" t="s">
        <v>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44"/>
      <c r="Y6" s="62"/>
    </row>
    <row r="7" ht="14.25" customHeight="1" spans="1:25">
      <c r="A7" s="3" t="s">
        <v>10</v>
      </c>
      <c r="B7" s="2"/>
      <c r="C7" s="3" t="s">
        <v>2</v>
      </c>
      <c r="D7" s="82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44"/>
      <c r="Y7" s="62"/>
    </row>
    <row r="8" ht="14.25" customHeight="1" spans="1:25">
      <c r="A8" s="3" t="s">
        <v>12</v>
      </c>
      <c r="B8" s="2"/>
      <c r="C8" s="3" t="s">
        <v>2</v>
      </c>
      <c r="D8" s="4" t="s">
        <v>13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44"/>
      <c r="Y8" s="62"/>
    </row>
    <row r="9" ht="14.25" customHeight="1" spans="1:25">
      <c r="A9" s="3" t="s">
        <v>14</v>
      </c>
      <c r="B9" s="2"/>
      <c r="C9" s="3" t="s">
        <v>2</v>
      </c>
      <c r="D9" s="4" t="s">
        <v>15</v>
      </c>
      <c r="E9" s="5" t="s">
        <v>16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61"/>
    </row>
    <row r="10" ht="14.25" customHeight="1" spans="1: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2"/>
      <c r="X10" s="2"/>
      <c r="Y10" s="61"/>
    </row>
    <row r="11" ht="21" customHeight="1" spans="1:27">
      <c r="A11" s="7" t="s">
        <v>17</v>
      </c>
      <c r="B11" s="7" t="s">
        <v>18</v>
      </c>
      <c r="C11" s="7" t="s">
        <v>19</v>
      </c>
      <c r="D11" s="8" t="s">
        <v>20</v>
      </c>
      <c r="E11" s="9" t="s">
        <v>21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36"/>
      <c r="Q11" s="36"/>
      <c r="R11" s="45" t="s">
        <v>22</v>
      </c>
      <c r="S11" s="46"/>
      <c r="T11" s="47"/>
      <c r="U11" s="48" t="s">
        <v>23</v>
      </c>
      <c r="V11" s="49"/>
      <c r="W11" s="50"/>
      <c r="X11" s="50"/>
      <c r="Y11" s="63"/>
      <c r="Z11" s="64"/>
      <c r="AA11" s="64"/>
    </row>
    <row r="12" ht="25.5" customHeight="1" spans="1:27">
      <c r="A12" s="11"/>
      <c r="B12" s="11"/>
      <c r="C12" s="11"/>
      <c r="D12" s="12"/>
      <c r="E12" s="13" t="s">
        <v>24</v>
      </c>
      <c r="F12" s="14" t="s">
        <v>25</v>
      </c>
      <c r="G12" s="10"/>
      <c r="H12" s="10"/>
      <c r="I12" s="37"/>
      <c r="J12" s="14" t="s">
        <v>26</v>
      </c>
      <c r="K12" s="10"/>
      <c r="L12" s="10"/>
      <c r="M12" s="37"/>
      <c r="N12" s="13" t="s">
        <v>27</v>
      </c>
      <c r="O12" s="38" t="s">
        <v>28</v>
      </c>
      <c r="P12" s="14" t="s">
        <v>29</v>
      </c>
      <c r="Q12" s="10"/>
      <c r="R12" s="37"/>
      <c r="S12" s="51" t="s">
        <v>30</v>
      </c>
      <c r="T12" s="52" t="s">
        <v>31</v>
      </c>
      <c r="U12" s="53" t="s">
        <v>32</v>
      </c>
      <c r="V12" s="53" t="s">
        <v>33</v>
      </c>
      <c r="W12" s="50"/>
      <c r="X12" s="50"/>
      <c r="Y12" s="63"/>
      <c r="Z12" s="64"/>
      <c r="AA12" s="64"/>
    </row>
    <row r="13" ht="14.25" customHeight="1" spans="1:27">
      <c r="A13" s="15" t="s">
        <v>34</v>
      </c>
      <c r="B13" s="10"/>
      <c r="C13" s="10"/>
      <c r="D13" s="10"/>
      <c r="E13" s="16">
        <v>10</v>
      </c>
      <c r="F13" s="16" t="s">
        <v>35</v>
      </c>
      <c r="G13" s="16" t="s">
        <v>36</v>
      </c>
      <c r="H13" s="16" t="s">
        <v>37</v>
      </c>
      <c r="I13" s="16">
        <v>20</v>
      </c>
      <c r="J13" s="16" t="s">
        <v>35</v>
      </c>
      <c r="K13" s="16" t="s">
        <v>36</v>
      </c>
      <c r="L13" s="16" t="s">
        <v>37</v>
      </c>
      <c r="M13" s="16">
        <v>20</v>
      </c>
      <c r="N13" s="16"/>
      <c r="O13" s="16">
        <v>20</v>
      </c>
      <c r="P13" s="39" t="s">
        <v>36</v>
      </c>
      <c r="Q13" s="39" t="s">
        <v>37</v>
      </c>
      <c r="R13" s="39">
        <v>30</v>
      </c>
      <c r="S13" s="54"/>
      <c r="T13" s="55">
        <v>100</v>
      </c>
      <c r="U13" s="16">
        <f>INT(E13)+INT(I13)+INT(M13)+INT(N13)+INT(O13)+INT(R13)</f>
        <v>100</v>
      </c>
      <c r="V13" s="16"/>
      <c r="W13" s="54"/>
      <c r="X13" s="56" t="s">
        <v>38</v>
      </c>
      <c r="Y13" s="65" t="s">
        <v>39</v>
      </c>
      <c r="Z13" s="66"/>
      <c r="AA13" s="66"/>
    </row>
    <row r="14" ht="20.25" customHeight="1" spans="1:27">
      <c r="A14" s="83" t="s">
        <v>40</v>
      </c>
      <c r="B14" s="18">
        <v>221200335</v>
      </c>
      <c r="C14" s="19"/>
      <c r="D14" s="20" t="s">
        <v>41</v>
      </c>
      <c r="E14" s="21">
        <v>100</v>
      </c>
      <c r="F14" s="21">
        <v>80</v>
      </c>
      <c r="G14" s="21">
        <v>80</v>
      </c>
      <c r="H14" s="21"/>
      <c r="I14" s="40">
        <f t="shared" ref="I14:I44" si="0">(F14+G14)/2</f>
        <v>80</v>
      </c>
      <c r="J14" s="22">
        <v>80</v>
      </c>
      <c r="K14" s="21">
        <v>80</v>
      </c>
      <c r="L14" s="22"/>
      <c r="M14" s="40">
        <f t="shared" ref="M14:M44" si="1">(J14+K14)/2</f>
        <v>80</v>
      </c>
      <c r="N14" s="22"/>
      <c r="O14" s="22">
        <v>85</v>
      </c>
      <c r="P14" s="21">
        <v>80</v>
      </c>
      <c r="Q14" s="22">
        <v>90</v>
      </c>
      <c r="R14" s="22">
        <f t="shared" ref="R14:R44" si="2">(P14+Q14)/2</f>
        <v>85</v>
      </c>
      <c r="S14" s="57"/>
      <c r="T14" s="40">
        <f t="shared" ref="T14:T44" si="3">IF(INT(Y14)=0,X14,IF(INT(X14)&gt;INT(Y14),X14,Y14))</f>
        <v>84.5</v>
      </c>
      <c r="U14" s="58">
        <f t="shared" ref="U14:U44" si="4">T14</f>
        <v>84.5</v>
      </c>
      <c r="V14" s="59" t="str">
        <f t="shared" ref="V14:V44" si="5">IF(U14&gt;=80,"A",IF(U14&gt;=75,"AB",IF(U14&gt;=70,"B",IF(U14&gt;=65,"BC",IF(U14&gt;=60,"C",IF(U14&gt;=50,"D","E"))))))</f>
        <v>A</v>
      </c>
      <c r="W14" s="57" t="s">
        <v>42</v>
      </c>
      <c r="X14" s="22">
        <v>0</v>
      </c>
      <c r="Y14" s="40">
        <f>IF(T13&gt;0,((E14/T13)*((E13/U13)*100))+((I14/T13)*((I13/U13)*100))+((M14/T13)*((M13/U13)*100))+((N14/T13)*((N13/U13)*100))+((O14/T13)*((O13/U13)*100))+(IF((R14/T13)*((R13/U13)*100)&gt;(S14/T13)*((R13/U13)*100),(R14/T13)*((R13/U13)*100),(S14/T13)*((R13/U13)*100))))</f>
        <v>84.5</v>
      </c>
      <c r="Z14" s="25"/>
      <c r="AA14" s="25"/>
    </row>
    <row r="15" ht="20.25" customHeight="1" spans="1:27">
      <c r="A15" s="83" t="s">
        <v>43</v>
      </c>
      <c r="B15" s="18">
        <v>221200336</v>
      </c>
      <c r="C15" s="19"/>
      <c r="D15" s="20" t="s">
        <v>44</v>
      </c>
      <c r="E15" s="21">
        <v>100</v>
      </c>
      <c r="F15" s="21">
        <v>80</v>
      </c>
      <c r="G15" s="21">
        <v>80</v>
      </c>
      <c r="H15" s="21"/>
      <c r="I15" s="40">
        <f t="shared" si="0"/>
        <v>80</v>
      </c>
      <c r="J15" s="22">
        <v>80</v>
      </c>
      <c r="K15" s="21">
        <v>80</v>
      </c>
      <c r="L15" s="22"/>
      <c r="M15" s="40">
        <f t="shared" si="1"/>
        <v>80</v>
      </c>
      <c r="N15" s="22"/>
      <c r="O15" s="22">
        <v>80</v>
      </c>
      <c r="P15" s="21">
        <v>80</v>
      </c>
      <c r="Q15" s="22">
        <v>80</v>
      </c>
      <c r="R15" s="22">
        <f t="shared" si="2"/>
        <v>80</v>
      </c>
      <c r="S15" s="57"/>
      <c r="T15" s="40">
        <f t="shared" si="3"/>
        <v>82</v>
      </c>
      <c r="U15" s="58">
        <f t="shared" si="4"/>
        <v>82</v>
      </c>
      <c r="V15" s="59" t="str">
        <f t="shared" si="5"/>
        <v>A</v>
      </c>
      <c r="W15" s="57" t="s">
        <v>42</v>
      </c>
      <c r="X15" s="22">
        <v>0</v>
      </c>
      <c r="Y15" s="40">
        <f>IF(T13&gt;0,((E15/T13)*((E13/U13)*100))+((I15/T13)*((I13/U13)*100))+((M15/T13)*((M13/U13)*100))+((N15/T13)*((N13/U13)*100))+((O15/T13)*((O13/U13)*100))+(IF((R15/T13)*((R13/U13)*100)&gt;(S15/T13)*((R13/U13)*100),(R15/T13)*((R13/U13)*100),(S15/T13)*((R13/U13)*100))))</f>
        <v>82</v>
      </c>
      <c r="Z15" s="25"/>
      <c r="AA15" s="25"/>
    </row>
    <row r="16" ht="20.25" customHeight="1" spans="1:27">
      <c r="A16" s="83" t="s">
        <v>45</v>
      </c>
      <c r="B16" s="18">
        <v>221200337</v>
      </c>
      <c r="C16" s="19"/>
      <c r="D16" s="20" t="s">
        <v>46</v>
      </c>
      <c r="E16" s="21">
        <v>92.86</v>
      </c>
      <c r="F16" s="21">
        <v>75</v>
      </c>
      <c r="G16" s="21">
        <v>80</v>
      </c>
      <c r="H16" s="21"/>
      <c r="I16" s="40">
        <f t="shared" si="0"/>
        <v>77.5</v>
      </c>
      <c r="J16" s="22">
        <v>75</v>
      </c>
      <c r="K16" s="21">
        <v>80</v>
      </c>
      <c r="L16" s="22"/>
      <c r="M16" s="40">
        <f t="shared" si="1"/>
        <v>77.5</v>
      </c>
      <c r="N16" s="22"/>
      <c r="O16" s="22">
        <v>75</v>
      </c>
      <c r="P16" s="21">
        <v>80</v>
      </c>
      <c r="Q16" s="22">
        <v>80</v>
      </c>
      <c r="R16" s="22">
        <f t="shared" si="2"/>
        <v>80</v>
      </c>
      <c r="S16" s="57"/>
      <c r="T16" s="40">
        <f t="shared" si="3"/>
        <v>79.286</v>
      </c>
      <c r="U16" s="58">
        <f t="shared" si="4"/>
        <v>79.286</v>
      </c>
      <c r="V16" s="59" t="str">
        <f t="shared" si="5"/>
        <v>AB</v>
      </c>
      <c r="W16" s="57" t="s">
        <v>42</v>
      </c>
      <c r="X16" s="22">
        <v>0</v>
      </c>
      <c r="Y16" s="40">
        <f>IF(T13&gt;0,((E16/T13)*((E13/U13)*100))+((I16/T13)*((I13/U13)*100))+((M16/T13)*((M13/U13)*100))+((N16/T13)*((N13/U13)*100))+((O16/T13)*((O13/U13)*100))+(IF((R16/T13)*((R13/U13)*100)&gt;(S16/T13)*((R13/U13)*100),(R16/T13)*((R13/U13)*100),(S16/T13)*((R13/U13)*100))))</f>
        <v>79.286</v>
      </c>
      <c r="Z16" s="25"/>
      <c r="AA16" s="25">
        <f>13/14*100</f>
        <v>92.8571428571429</v>
      </c>
    </row>
    <row r="17" ht="20.25" customHeight="1" spans="1:27">
      <c r="A17" s="83" t="s">
        <v>47</v>
      </c>
      <c r="B17" s="18">
        <v>221200338</v>
      </c>
      <c r="C17" s="19"/>
      <c r="D17" s="20" t="s">
        <v>48</v>
      </c>
      <c r="E17" s="21">
        <v>92.86</v>
      </c>
      <c r="F17" s="21">
        <v>78</v>
      </c>
      <c r="G17" s="21">
        <v>70</v>
      </c>
      <c r="H17" s="21"/>
      <c r="I17" s="40">
        <f t="shared" si="0"/>
        <v>74</v>
      </c>
      <c r="J17" s="22">
        <v>78</v>
      </c>
      <c r="K17" s="22">
        <v>70</v>
      </c>
      <c r="L17" s="22"/>
      <c r="M17" s="40">
        <f t="shared" si="1"/>
        <v>74</v>
      </c>
      <c r="N17" s="22"/>
      <c r="O17" s="22">
        <v>78</v>
      </c>
      <c r="P17" s="77"/>
      <c r="Q17" s="22">
        <v>85</v>
      </c>
      <c r="R17" s="22">
        <f t="shared" si="2"/>
        <v>42.5</v>
      </c>
      <c r="S17" s="57"/>
      <c r="T17" s="40">
        <f t="shared" si="3"/>
        <v>67.236</v>
      </c>
      <c r="U17" s="58">
        <f t="shared" si="4"/>
        <v>67.236</v>
      </c>
      <c r="V17" s="59" t="str">
        <f t="shared" si="5"/>
        <v>BC</v>
      </c>
      <c r="W17" s="57" t="s">
        <v>42</v>
      </c>
      <c r="X17" s="22">
        <v>0</v>
      </c>
      <c r="Y17" s="40">
        <f>IF(T13&gt;0,((E17/T13)*((E13/U13)*100))+((I17/T13)*((I13/U13)*100))+((M17/T13)*((M13/U13)*100))+((N17/T13)*((N13/U13)*100))+((O17/T13)*((O13/U13)*100))+(IF((R17/T13)*((R13/U13)*100)&gt;(S17/T13)*((R13/U13)*100),(R17/T13)*((R13/U13)*100),(S17/T13)*((R13/U13)*100))))</f>
        <v>67.236</v>
      </c>
      <c r="Z17" s="25"/>
      <c r="AA17" s="25"/>
    </row>
    <row r="18" ht="20.25" customHeight="1" spans="1:27">
      <c r="A18" s="83" t="s">
        <v>49</v>
      </c>
      <c r="B18" s="18">
        <v>221200339</v>
      </c>
      <c r="C18" s="19"/>
      <c r="D18" s="20" t="s">
        <v>50</v>
      </c>
      <c r="E18" s="21">
        <v>100</v>
      </c>
      <c r="F18" s="21">
        <v>85</v>
      </c>
      <c r="G18" s="21">
        <v>90</v>
      </c>
      <c r="H18" s="21"/>
      <c r="I18" s="40">
        <f t="shared" si="0"/>
        <v>87.5</v>
      </c>
      <c r="J18" s="22">
        <v>85</v>
      </c>
      <c r="K18" s="21">
        <v>100</v>
      </c>
      <c r="L18" s="22"/>
      <c r="M18" s="40">
        <f t="shared" si="1"/>
        <v>92.5</v>
      </c>
      <c r="N18" s="22"/>
      <c r="O18" s="22">
        <v>85</v>
      </c>
      <c r="P18" s="21">
        <v>100</v>
      </c>
      <c r="Q18" s="22">
        <v>75</v>
      </c>
      <c r="R18" s="22">
        <f t="shared" si="2"/>
        <v>87.5</v>
      </c>
      <c r="S18" s="57"/>
      <c r="T18" s="40">
        <f t="shared" si="3"/>
        <v>89.25</v>
      </c>
      <c r="U18" s="58">
        <f t="shared" si="4"/>
        <v>89.25</v>
      </c>
      <c r="V18" s="59" t="str">
        <f t="shared" si="5"/>
        <v>A</v>
      </c>
      <c r="W18" s="57" t="s">
        <v>42</v>
      </c>
      <c r="X18" s="22">
        <v>0</v>
      </c>
      <c r="Y18" s="40">
        <f>IF(T13&gt;0,((E18/T13)*((E13/U13)*100))+((I18/T13)*((I13/U13)*100))+((M18/T13)*((M13/U13)*100))+((N18/T13)*((N13/U13)*100))+((O18/T13)*((O13/U13)*100))+(IF((R18/T13)*((R13/U13)*100)&gt;(S18/T13)*((R13/U13)*100),(R18/T13)*((R13/U13)*100),(S18/T13)*((R13/U13)*100))))</f>
        <v>89.25</v>
      </c>
      <c r="Z18" s="25"/>
      <c r="AA18" s="25"/>
    </row>
    <row r="19" ht="20.25" customHeight="1" spans="1:27">
      <c r="A19" s="83" t="s">
        <v>5</v>
      </c>
      <c r="B19" s="18">
        <v>221200340</v>
      </c>
      <c r="C19" s="19"/>
      <c r="D19" s="20" t="s">
        <v>51</v>
      </c>
      <c r="E19" s="21">
        <v>100</v>
      </c>
      <c r="F19" s="21">
        <v>85</v>
      </c>
      <c r="G19" s="21">
        <v>100</v>
      </c>
      <c r="H19" s="21"/>
      <c r="I19" s="40">
        <f t="shared" si="0"/>
        <v>92.5</v>
      </c>
      <c r="J19" s="22">
        <v>85</v>
      </c>
      <c r="K19" s="21">
        <v>100</v>
      </c>
      <c r="L19" s="22"/>
      <c r="M19" s="40">
        <f t="shared" si="1"/>
        <v>92.5</v>
      </c>
      <c r="N19" s="22"/>
      <c r="O19" s="22">
        <v>85</v>
      </c>
      <c r="P19" s="21">
        <v>90</v>
      </c>
      <c r="Q19" s="22">
        <v>80</v>
      </c>
      <c r="R19" s="22">
        <f t="shared" si="2"/>
        <v>85</v>
      </c>
      <c r="S19" s="57"/>
      <c r="T19" s="40">
        <f t="shared" si="3"/>
        <v>89.5</v>
      </c>
      <c r="U19" s="58">
        <f t="shared" si="4"/>
        <v>89.5</v>
      </c>
      <c r="V19" s="59" t="str">
        <f t="shared" si="5"/>
        <v>A</v>
      </c>
      <c r="W19" s="57" t="s">
        <v>42</v>
      </c>
      <c r="X19" s="22">
        <v>0</v>
      </c>
      <c r="Y19" s="40">
        <f>IF(T13&gt;0,((E19/T13)*((E13/U13)*100))+((I19/T13)*((I13/U13)*100))+((M19/T13)*((M13/U13)*100))+((N19/T13)*((N13/U13)*100))+((O19/T13)*((O13/U13)*100))+(IF((R19/T13)*((R13/U13)*100)&gt;(S19/T13)*((R13/U13)*100),(R19/T13)*((R13/U13)*100),(S19/T13)*((R13/U13)*100))))</f>
        <v>89.5</v>
      </c>
      <c r="Z19" s="25"/>
      <c r="AA19" s="25"/>
    </row>
    <row r="20" ht="20.25" customHeight="1" spans="1:27">
      <c r="A20" s="83" t="s">
        <v>52</v>
      </c>
      <c r="B20" s="18">
        <v>221200342</v>
      </c>
      <c r="C20" s="19"/>
      <c r="D20" s="20" t="s">
        <v>53</v>
      </c>
      <c r="E20" s="21">
        <v>92.86</v>
      </c>
      <c r="F20" s="21">
        <v>78</v>
      </c>
      <c r="G20" s="21">
        <v>100</v>
      </c>
      <c r="H20" s="21"/>
      <c r="I20" s="40">
        <f t="shared" si="0"/>
        <v>89</v>
      </c>
      <c r="J20" s="22">
        <v>78</v>
      </c>
      <c r="K20" s="21">
        <v>100</v>
      </c>
      <c r="L20" s="22"/>
      <c r="M20" s="40">
        <f t="shared" si="1"/>
        <v>89</v>
      </c>
      <c r="N20" s="22"/>
      <c r="O20" s="22">
        <v>78</v>
      </c>
      <c r="P20" s="21">
        <v>100</v>
      </c>
      <c r="Q20" s="22">
        <v>80</v>
      </c>
      <c r="R20" s="22">
        <f t="shared" si="2"/>
        <v>90</v>
      </c>
      <c r="S20" s="57"/>
      <c r="T20" s="40">
        <f t="shared" si="3"/>
        <v>87.486</v>
      </c>
      <c r="U20" s="58">
        <f t="shared" si="4"/>
        <v>87.486</v>
      </c>
      <c r="V20" s="59" t="str">
        <f t="shared" si="5"/>
        <v>A</v>
      </c>
      <c r="W20" s="57" t="s">
        <v>42</v>
      </c>
      <c r="X20" s="22">
        <v>0</v>
      </c>
      <c r="Y20" s="40">
        <f>IF(T13&gt;0,((E20/T13)*((E13/U13)*100))+((I20/T13)*((I13/U13)*100))+((M20/T13)*((M13/U13)*100))+((N20/T13)*((N13/U13)*100))+((O20/T13)*((O13/U13)*100))+(IF((R20/T13)*((R13/U13)*100)&gt;(S20/T13)*((R13/U13)*100),(R20/T13)*((R13/U13)*100),(S20/T13)*((R13/U13)*100))))</f>
        <v>87.486</v>
      </c>
      <c r="Z20" s="25"/>
      <c r="AA20" s="25"/>
    </row>
    <row r="21" ht="20.25" customHeight="1" spans="1:27">
      <c r="A21" s="83" t="s">
        <v>54</v>
      </c>
      <c r="B21" s="18">
        <v>221200344</v>
      </c>
      <c r="C21" s="19"/>
      <c r="D21" s="20" t="s">
        <v>55</v>
      </c>
      <c r="E21" s="21">
        <v>100</v>
      </c>
      <c r="F21" s="21">
        <v>85</v>
      </c>
      <c r="G21" s="21">
        <v>100</v>
      </c>
      <c r="H21" s="21"/>
      <c r="I21" s="40">
        <f t="shared" si="0"/>
        <v>92.5</v>
      </c>
      <c r="J21" s="22">
        <v>85</v>
      </c>
      <c r="K21" s="21">
        <v>100</v>
      </c>
      <c r="L21" s="22"/>
      <c r="M21" s="40">
        <f t="shared" si="1"/>
        <v>92.5</v>
      </c>
      <c r="N21" s="22"/>
      <c r="O21" s="22">
        <v>85</v>
      </c>
      <c r="P21" s="21">
        <v>100</v>
      </c>
      <c r="Q21" s="22">
        <v>85</v>
      </c>
      <c r="R21" s="22">
        <f t="shared" si="2"/>
        <v>92.5</v>
      </c>
      <c r="S21" s="57"/>
      <c r="T21" s="40">
        <f t="shared" si="3"/>
        <v>91.75</v>
      </c>
      <c r="U21" s="58">
        <f t="shared" si="4"/>
        <v>91.75</v>
      </c>
      <c r="V21" s="59" t="str">
        <f t="shared" si="5"/>
        <v>A</v>
      </c>
      <c r="W21" s="57" t="s">
        <v>42</v>
      </c>
      <c r="X21" s="22">
        <v>0</v>
      </c>
      <c r="Y21" s="40">
        <f>IF(T13&gt;0,((E21/T13)*((E13/U13)*100))+((I21/T13)*((I13/U13)*100))+((M21/T13)*((M13/U13)*100))+((N21/T13)*((N13/U13)*100))+((O21/T13)*((O13/U13)*100))+(IF((R21/T13)*((R13/U13)*100)&gt;(S21/T13)*((R13/U13)*100),(R21/T13)*((R13/U13)*100),(S21/T13)*((R13/U13)*100))))</f>
        <v>91.75</v>
      </c>
      <c r="Z21" s="25"/>
      <c r="AA21" s="25"/>
    </row>
    <row r="22" ht="20.25" customHeight="1" spans="1:27">
      <c r="A22" s="83" t="s">
        <v>56</v>
      </c>
      <c r="B22" s="18">
        <v>221200346</v>
      </c>
      <c r="C22" s="19"/>
      <c r="D22" s="20" t="s">
        <v>57</v>
      </c>
      <c r="E22" s="21">
        <v>92.86</v>
      </c>
      <c r="F22" s="21">
        <v>78</v>
      </c>
      <c r="G22" s="21">
        <v>100</v>
      </c>
      <c r="H22" s="21"/>
      <c r="I22" s="40">
        <f t="shared" si="0"/>
        <v>89</v>
      </c>
      <c r="J22" s="22">
        <v>79</v>
      </c>
      <c r="K22" s="21">
        <v>100</v>
      </c>
      <c r="L22" s="22"/>
      <c r="M22" s="40">
        <f t="shared" si="1"/>
        <v>89.5</v>
      </c>
      <c r="N22" s="22"/>
      <c r="O22" s="22">
        <v>85</v>
      </c>
      <c r="P22" s="21">
        <v>100</v>
      </c>
      <c r="Q22" s="22">
        <v>85</v>
      </c>
      <c r="R22" s="22">
        <f t="shared" si="2"/>
        <v>92.5</v>
      </c>
      <c r="S22" s="57"/>
      <c r="T22" s="40">
        <f t="shared" si="3"/>
        <v>89.736</v>
      </c>
      <c r="U22" s="58">
        <f t="shared" si="4"/>
        <v>89.736</v>
      </c>
      <c r="V22" s="59" t="str">
        <f t="shared" si="5"/>
        <v>A</v>
      </c>
      <c r="W22" s="57" t="s">
        <v>42</v>
      </c>
      <c r="X22" s="22">
        <v>0</v>
      </c>
      <c r="Y22" s="40">
        <f>IF(T13&gt;0,((E22/T13)*((E13/U13)*100))+((I22/T13)*((I13/U13)*100))+((M22/T13)*((M13/U13)*100))+((N22/T13)*((N13/U13)*100))+((O22/T13)*((O13/U13)*100))+(IF((R22/T13)*((R13/U13)*100)&gt;(S22/T13)*((R13/U13)*100),(R22/T13)*((R13/U13)*100),(S22/T13)*((R13/U13)*100))))</f>
        <v>89.736</v>
      </c>
      <c r="Z22" s="25"/>
      <c r="AA22" s="25"/>
    </row>
    <row r="23" ht="20.25" customHeight="1" spans="1:27">
      <c r="A23" s="83" t="s">
        <v>58</v>
      </c>
      <c r="B23" s="18">
        <v>221200348</v>
      </c>
      <c r="C23" s="19"/>
      <c r="D23" s="20" t="s">
        <v>59</v>
      </c>
      <c r="E23" s="21">
        <v>100</v>
      </c>
      <c r="F23" s="21">
        <v>85</v>
      </c>
      <c r="G23" s="21">
        <v>100</v>
      </c>
      <c r="H23" s="21"/>
      <c r="I23" s="40">
        <f t="shared" si="0"/>
        <v>92.5</v>
      </c>
      <c r="J23" s="22">
        <v>85</v>
      </c>
      <c r="K23" s="21">
        <v>100</v>
      </c>
      <c r="L23" s="22"/>
      <c r="M23" s="40">
        <f t="shared" si="1"/>
        <v>92.5</v>
      </c>
      <c r="N23" s="22"/>
      <c r="O23" s="22">
        <v>85</v>
      </c>
      <c r="P23" s="21">
        <v>90</v>
      </c>
      <c r="Q23" s="22">
        <v>85</v>
      </c>
      <c r="R23" s="22">
        <f t="shared" si="2"/>
        <v>87.5</v>
      </c>
      <c r="S23" s="57"/>
      <c r="T23" s="40">
        <f t="shared" si="3"/>
        <v>90.25</v>
      </c>
      <c r="U23" s="58">
        <f t="shared" si="4"/>
        <v>90.25</v>
      </c>
      <c r="V23" s="59" t="str">
        <f t="shared" si="5"/>
        <v>A</v>
      </c>
      <c r="W23" s="57" t="s">
        <v>42</v>
      </c>
      <c r="X23" s="22">
        <v>0</v>
      </c>
      <c r="Y23" s="40">
        <f>IF(T13&gt;0,((E23/T13)*((E13/U13)*100))+((I23/T13)*((I13/U13)*100))+((M23/T13)*((M13/U13)*100))+((N23/T13)*((N13/U13)*100))+((O23/T13)*((O13/U13)*100))+(IF((R23/T13)*((R13/U13)*100)&gt;(S23/T13)*((R13/U13)*100),(R23/T13)*((R13/U13)*100),(S23/T13)*((R13/U13)*100))))</f>
        <v>90.25</v>
      </c>
      <c r="Z23" s="25"/>
      <c r="AA23" s="25"/>
    </row>
    <row r="24" ht="20.25" customHeight="1" spans="1:27">
      <c r="A24" s="83" t="s">
        <v>60</v>
      </c>
      <c r="B24" s="18">
        <v>221200349</v>
      </c>
      <c r="C24" s="19"/>
      <c r="D24" s="20" t="s">
        <v>61</v>
      </c>
      <c r="E24" s="21">
        <v>92.86</v>
      </c>
      <c r="F24" s="21">
        <v>80</v>
      </c>
      <c r="G24" s="21">
        <v>90</v>
      </c>
      <c r="H24" s="21"/>
      <c r="I24" s="40">
        <f t="shared" si="0"/>
        <v>85</v>
      </c>
      <c r="J24" s="22">
        <v>80</v>
      </c>
      <c r="K24" s="21">
        <v>100</v>
      </c>
      <c r="L24" s="22"/>
      <c r="M24" s="40">
        <f t="shared" si="1"/>
        <v>90</v>
      </c>
      <c r="N24" s="22"/>
      <c r="O24" s="22">
        <v>80</v>
      </c>
      <c r="P24" s="21">
        <v>100</v>
      </c>
      <c r="Q24" s="22">
        <v>90</v>
      </c>
      <c r="R24" s="22">
        <f t="shared" si="2"/>
        <v>95</v>
      </c>
      <c r="S24" s="57"/>
      <c r="T24" s="40">
        <f t="shared" si="3"/>
        <v>88.786</v>
      </c>
      <c r="U24" s="58">
        <f t="shared" si="4"/>
        <v>88.786</v>
      </c>
      <c r="V24" s="59" t="str">
        <f t="shared" si="5"/>
        <v>A</v>
      </c>
      <c r="W24" s="57" t="s">
        <v>42</v>
      </c>
      <c r="X24" s="22">
        <v>0</v>
      </c>
      <c r="Y24" s="40">
        <f>IF(T13&gt;0,((E24/T13)*((E13/U13)*100))+((I24/T13)*((I13/U13)*100))+((M24/T13)*((M13/U13)*100))+((N24/T13)*((N13/U13)*100))+((O24/T13)*((O13/U13)*100))+(IF((R24/T13)*((R13/U13)*100)&gt;(S24/T13)*((R13/U13)*100),(R24/T13)*((R13/U13)*100),(S24/T13)*((R13/U13)*100))))</f>
        <v>88.786</v>
      </c>
      <c r="Z24" s="25"/>
      <c r="AA24" s="25"/>
    </row>
    <row r="25" ht="20.25" customHeight="1" spans="1:27">
      <c r="A25" s="83" t="s">
        <v>62</v>
      </c>
      <c r="B25" s="18">
        <v>221200352</v>
      </c>
      <c r="C25" s="19"/>
      <c r="D25" s="20" t="s">
        <v>63</v>
      </c>
      <c r="E25" s="21">
        <v>100</v>
      </c>
      <c r="F25" s="21">
        <v>80</v>
      </c>
      <c r="G25" s="21">
        <v>100</v>
      </c>
      <c r="H25" s="21"/>
      <c r="I25" s="40">
        <f t="shared" si="0"/>
        <v>90</v>
      </c>
      <c r="J25" s="22">
        <v>80</v>
      </c>
      <c r="K25" s="21">
        <v>100</v>
      </c>
      <c r="L25" s="22"/>
      <c r="M25" s="40">
        <f t="shared" si="1"/>
        <v>90</v>
      </c>
      <c r="N25" s="22"/>
      <c r="O25" s="22">
        <v>80</v>
      </c>
      <c r="P25" s="21">
        <v>100</v>
      </c>
      <c r="Q25" s="22">
        <v>85</v>
      </c>
      <c r="R25" s="22">
        <f t="shared" si="2"/>
        <v>92.5</v>
      </c>
      <c r="S25" s="57"/>
      <c r="T25" s="40">
        <f t="shared" si="3"/>
        <v>89.75</v>
      </c>
      <c r="U25" s="58">
        <f t="shared" si="4"/>
        <v>89.75</v>
      </c>
      <c r="V25" s="59" t="str">
        <f t="shared" si="5"/>
        <v>A</v>
      </c>
      <c r="W25" s="57" t="s">
        <v>42</v>
      </c>
      <c r="X25" s="22">
        <v>0</v>
      </c>
      <c r="Y25" s="40">
        <f>IF(T13&gt;0,((E25/T13)*((E13/U13)*100))+((I25/T13)*((I13/U13)*100))+((M25/T13)*((M13/U13)*100))+((N25/T13)*((N13/U13)*100))+((O25/T13)*((O13/U13)*100))+(IF((R25/T13)*((R13/U13)*100)&gt;(S25/T13)*((R13/U13)*100),(R25/T13)*((R13/U13)*100),(S25/T13)*((R13/U13)*100))))</f>
        <v>89.75</v>
      </c>
      <c r="Z25" s="25"/>
      <c r="AA25" s="25"/>
    </row>
    <row r="26" ht="20.25" customHeight="1" spans="1:27">
      <c r="A26" s="83" t="s">
        <v>64</v>
      </c>
      <c r="B26" s="18">
        <v>221200353</v>
      </c>
      <c r="C26" s="19"/>
      <c r="D26" s="20" t="s">
        <v>65</v>
      </c>
      <c r="E26" s="21">
        <v>78.57</v>
      </c>
      <c r="F26" s="21">
        <v>70</v>
      </c>
      <c r="G26" s="21">
        <v>70</v>
      </c>
      <c r="H26" s="21"/>
      <c r="I26" s="40">
        <f t="shared" si="0"/>
        <v>70</v>
      </c>
      <c r="J26" s="22">
        <v>80</v>
      </c>
      <c r="K26" s="22">
        <v>70</v>
      </c>
      <c r="L26" s="22"/>
      <c r="M26" s="40">
        <f t="shared" si="1"/>
        <v>75</v>
      </c>
      <c r="N26" s="22"/>
      <c r="O26" s="22">
        <v>80</v>
      </c>
      <c r="P26" s="77"/>
      <c r="Q26" s="77"/>
      <c r="R26" s="22">
        <f t="shared" si="2"/>
        <v>0</v>
      </c>
      <c r="S26" s="57"/>
      <c r="T26" s="40">
        <f t="shared" si="3"/>
        <v>52.857</v>
      </c>
      <c r="U26" s="58">
        <f t="shared" si="4"/>
        <v>52.857</v>
      </c>
      <c r="V26" s="59" t="str">
        <f t="shared" si="5"/>
        <v>D</v>
      </c>
      <c r="W26" s="57" t="s">
        <v>42</v>
      </c>
      <c r="X26" s="22">
        <v>0</v>
      </c>
      <c r="Y26" s="40">
        <f>IF(T13&gt;0,((E26/T13)*((E13/U13)*100))+((I26/T13)*((I13/U13)*100))+((M26/T13)*((M13/U13)*100))+((N26/T13)*((N13/U13)*100))+((O26/T13)*((O13/U13)*100))+(IF((R26/T13)*((R13/U13)*100)&gt;(S26/T13)*((R13/U13)*100),(R26/T13)*((R13/U13)*100),(S26/T13)*((R13/U13)*100))))</f>
        <v>52.857</v>
      </c>
      <c r="Z26" s="25"/>
      <c r="AA26" s="25"/>
    </row>
    <row r="27" ht="20.25" customHeight="1" spans="1:27">
      <c r="A27" s="83" t="s">
        <v>66</v>
      </c>
      <c r="B27" s="18">
        <v>221200355</v>
      </c>
      <c r="C27" s="19"/>
      <c r="D27" s="20" t="s">
        <v>67</v>
      </c>
      <c r="E27" s="21">
        <v>92.86</v>
      </c>
      <c r="F27" s="21">
        <v>80</v>
      </c>
      <c r="G27" s="21">
        <v>100</v>
      </c>
      <c r="H27" s="21"/>
      <c r="I27" s="40">
        <f t="shared" si="0"/>
        <v>90</v>
      </c>
      <c r="J27" s="22">
        <v>80</v>
      </c>
      <c r="K27" s="21">
        <v>100</v>
      </c>
      <c r="L27" s="22"/>
      <c r="M27" s="40">
        <f t="shared" si="1"/>
        <v>90</v>
      </c>
      <c r="N27" s="22"/>
      <c r="O27" s="22">
        <v>80</v>
      </c>
      <c r="P27" s="22">
        <v>100</v>
      </c>
      <c r="Q27" s="22">
        <v>85</v>
      </c>
      <c r="R27" s="22">
        <f t="shared" si="2"/>
        <v>92.5</v>
      </c>
      <c r="S27" s="57"/>
      <c r="T27" s="40">
        <f t="shared" si="3"/>
        <v>89.036</v>
      </c>
      <c r="U27" s="58">
        <f t="shared" si="4"/>
        <v>89.036</v>
      </c>
      <c r="V27" s="59" t="str">
        <f t="shared" si="5"/>
        <v>A</v>
      </c>
      <c r="W27" s="57" t="s">
        <v>42</v>
      </c>
      <c r="X27" s="22">
        <v>0</v>
      </c>
      <c r="Y27" s="40">
        <f>IF(T13&gt;0,((E27/T13)*((E13/U13)*100))+((I27/T13)*((I13/U13)*100))+((M27/T13)*((M13/U13)*100))+((N27/T13)*((N13/U13)*100))+((O27/T13)*((O13/U13)*100))+(IF((R27/T13)*((R13/U13)*100)&gt;(S27/T13)*((R13/U13)*100),(R27/T13)*((R13/U13)*100),(S27/T13)*((R13/U13)*100))))</f>
        <v>89.036</v>
      </c>
      <c r="Z27" s="25"/>
      <c r="AA27" s="25"/>
    </row>
    <row r="28" ht="20.25" customHeight="1" spans="1:27">
      <c r="A28" s="83" t="s">
        <v>68</v>
      </c>
      <c r="B28" s="18">
        <v>221200356</v>
      </c>
      <c r="C28" s="19"/>
      <c r="D28" s="20" t="s">
        <v>69</v>
      </c>
      <c r="E28" s="21">
        <v>100</v>
      </c>
      <c r="F28" s="21">
        <v>80</v>
      </c>
      <c r="G28" s="21">
        <v>80</v>
      </c>
      <c r="H28" s="21"/>
      <c r="I28" s="40">
        <f t="shared" si="0"/>
        <v>80</v>
      </c>
      <c r="J28" s="22">
        <v>80</v>
      </c>
      <c r="K28" s="21">
        <v>80</v>
      </c>
      <c r="L28" s="22"/>
      <c r="M28" s="40">
        <f t="shared" si="1"/>
        <v>80</v>
      </c>
      <c r="N28" s="22"/>
      <c r="O28" s="22">
        <v>80</v>
      </c>
      <c r="P28" s="22">
        <v>80</v>
      </c>
      <c r="Q28" s="22">
        <v>85</v>
      </c>
      <c r="R28" s="22">
        <f t="shared" si="2"/>
        <v>82.5</v>
      </c>
      <c r="S28" s="57"/>
      <c r="T28" s="40">
        <f t="shared" si="3"/>
        <v>82.75</v>
      </c>
      <c r="U28" s="58">
        <f t="shared" si="4"/>
        <v>82.75</v>
      </c>
      <c r="V28" s="59" t="str">
        <f t="shared" si="5"/>
        <v>A</v>
      </c>
      <c r="W28" s="57" t="s">
        <v>42</v>
      </c>
      <c r="X28" s="22">
        <v>0</v>
      </c>
      <c r="Y28" s="40">
        <f>IF(T13&gt;0,((E28/T13)*((E13/U13)*100))+((I28/T13)*((I13/U13)*100))+((M28/T13)*((M13/U13)*100))+((N28/T13)*((N13/U13)*100))+((O28/T13)*((O13/U13)*100))+(IF((R28/T13)*((R13/U13)*100)&gt;(S28/T13)*((R13/U13)*100),(R28/T13)*((R13/U13)*100),(S28/T13)*((R13/U13)*100))))</f>
        <v>82.75</v>
      </c>
      <c r="Z28" s="25"/>
      <c r="AA28" s="25"/>
    </row>
    <row r="29" ht="20.25" customHeight="1" spans="1:27">
      <c r="A29" s="83" t="s">
        <v>70</v>
      </c>
      <c r="B29" s="18">
        <v>221200357</v>
      </c>
      <c r="C29" s="19"/>
      <c r="D29" s="20" t="s">
        <v>71</v>
      </c>
      <c r="E29" s="21">
        <v>100</v>
      </c>
      <c r="F29" s="21">
        <v>80</v>
      </c>
      <c r="G29" s="21">
        <v>100</v>
      </c>
      <c r="H29" s="21"/>
      <c r="I29" s="40">
        <f t="shared" si="0"/>
        <v>90</v>
      </c>
      <c r="J29" s="22">
        <v>80</v>
      </c>
      <c r="K29" s="21">
        <v>100</v>
      </c>
      <c r="L29" s="22"/>
      <c r="M29" s="40">
        <f t="shared" si="1"/>
        <v>90</v>
      </c>
      <c r="N29" s="22"/>
      <c r="O29" s="22">
        <v>80</v>
      </c>
      <c r="P29" s="22">
        <v>100</v>
      </c>
      <c r="Q29" s="22">
        <v>85</v>
      </c>
      <c r="R29" s="22">
        <f t="shared" si="2"/>
        <v>92.5</v>
      </c>
      <c r="S29" s="57"/>
      <c r="T29" s="40">
        <f t="shared" si="3"/>
        <v>89.75</v>
      </c>
      <c r="U29" s="58">
        <f t="shared" si="4"/>
        <v>89.75</v>
      </c>
      <c r="V29" s="59" t="str">
        <f t="shared" si="5"/>
        <v>A</v>
      </c>
      <c r="W29" s="57" t="s">
        <v>42</v>
      </c>
      <c r="X29" s="22">
        <v>0</v>
      </c>
      <c r="Y29" s="40">
        <f>IF(T13&gt;0,((E29/T13)*((E13/U13)*100))+((I29/T13)*((I13/U13)*100))+((M29/T13)*((M13/U13)*100))+((N29/T13)*((N13/U13)*100))+((O29/T13)*((O13/U13)*100))+(IF((R29/T13)*((R13/U13)*100)&gt;(S29/T13)*((R13/U13)*100),(R29/T13)*((R13/U13)*100),(S29/T13)*((R13/U13)*100))))</f>
        <v>89.75</v>
      </c>
      <c r="Z29" s="25"/>
      <c r="AA29" s="25"/>
    </row>
    <row r="30" ht="20.25" customHeight="1" spans="1:27">
      <c r="A30" s="83" t="s">
        <v>72</v>
      </c>
      <c r="B30" s="18">
        <v>221200358</v>
      </c>
      <c r="C30" s="19"/>
      <c r="D30" s="20" t="s">
        <v>73</v>
      </c>
      <c r="E30" s="21">
        <v>100</v>
      </c>
      <c r="F30" s="21">
        <v>80</v>
      </c>
      <c r="G30" s="21">
        <v>80</v>
      </c>
      <c r="H30" s="21"/>
      <c r="I30" s="40">
        <f t="shared" si="0"/>
        <v>80</v>
      </c>
      <c r="J30" s="22">
        <v>80</v>
      </c>
      <c r="K30" s="21">
        <v>80</v>
      </c>
      <c r="L30" s="22"/>
      <c r="M30" s="40">
        <f t="shared" si="1"/>
        <v>80</v>
      </c>
      <c r="N30" s="22"/>
      <c r="O30" s="22">
        <v>80</v>
      </c>
      <c r="P30" s="22">
        <v>80</v>
      </c>
      <c r="Q30" s="22">
        <v>90</v>
      </c>
      <c r="R30" s="22">
        <f t="shared" si="2"/>
        <v>85</v>
      </c>
      <c r="S30" s="57"/>
      <c r="T30" s="40">
        <f t="shared" si="3"/>
        <v>83.5</v>
      </c>
      <c r="U30" s="58">
        <f t="shared" si="4"/>
        <v>83.5</v>
      </c>
      <c r="V30" s="59" t="str">
        <f t="shared" si="5"/>
        <v>A</v>
      </c>
      <c r="W30" s="57" t="s">
        <v>42</v>
      </c>
      <c r="X30" s="22">
        <v>0</v>
      </c>
      <c r="Y30" s="40">
        <f>IF(T13&gt;0,((E30/T13)*((E13/U13)*100))+((I30/T13)*((I13/U13)*100))+((M30/T13)*((M13/U13)*100))+((N30/T13)*((N13/U13)*100))+((O30/T13)*((O13/U13)*100))+(IF((R30/T13)*((R13/U13)*100)&gt;(S30/T13)*((R13/U13)*100),(R30/T13)*((R13/U13)*100),(S30/T13)*((R13/U13)*100))))</f>
        <v>83.5</v>
      </c>
      <c r="Z30" s="25"/>
      <c r="AA30" s="25"/>
    </row>
    <row r="31" ht="20.25" customHeight="1" spans="1:27">
      <c r="A31" s="83" t="s">
        <v>74</v>
      </c>
      <c r="B31" s="18">
        <v>221200359</v>
      </c>
      <c r="C31" s="19"/>
      <c r="D31" s="20" t="s">
        <v>75</v>
      </c>
      <c r="E31" s="21">
        <v>85.71</v>
      </c>
      <c r="F31" s="21">
        <v>70</v>
      </c>
      <c r="G31" s="21">
        <v>100</v>
      </c>
      <c r="H31" s="21"/>
      <c r="I31" s="40">
        <f t="shared" si="0"/>
        <v>85</v>
      </c>
      <c r="J31" s="22">
        <v>80</v>
      </c>
      <c r="K31" s="21">
        <v>100</v>
      </c>
      <c r="L31" s="22"/>
      <c r="M31" s="40">
        <f t="shared" si="1"/>
        <v>90</v>
      </c>
      <c r="N31" s="22"/>
      <c r="O31" s="22">
        <v>80</v>
      </c>
      <c r="P31" s="22">
        <v>100</v>
      </c>
      <c r="Q31" s="22">
        <v>85</v>
      </c>
      <c r="R31" s="22">
        <f t="shared" si="2"/>
        <v>92.5</v>
      </c>
      <c r="S31" s="57"/>
      <c r="T31" s="40">
        <f t="shared" si="3"/>
        <v>87.321</v>
      </c>
      <c r="U31" s="58">
        <f t="shared" si="4"/>
        <v>87.321</v>
      </c>
      <c r="V31" s="59" t="str">
        <f t="shared" si="5"/>
        <v>A</v>
      </c>
      <c r="W31" s="57" t="s">
        <v>42</v>
      </c>
      <c r="X31" s="22">
        <v>0</v>
      </c>
      <c r="Y31" s="40">
        <f>IF(T13&gt;0,((E31/T13)*((E13/U13)*100))+((I31/T13)*((I13/U13)*100))+((M31/T13)*((M13/U13)*100))+((N31/T13)*((N13/U13)*100))+((O31/T13)*((O13/U13)*100))+(IF((R31/T13)*((R13/U13)*100)&gt;(S31/T13)*((R13/U13)*100),(R31/T13)*((R13/U13)*100),(S31/T13)*((R13/U13)*100))))</f>
        <v>87.321</v>
      </c>
      <c r="Z31" s="25"/>
      <c r="AA31" s="25"/>
    </row>
    <row r="32" ht="20.25" customHeight="1" spans="1:27">
      <c r="A32" s="83" t="s">
        <v>76</v>
      </c>
      <c r="B32" s="18">
        <v>221200360</v>
      </c>
      <c r="C32" s="19"/>
      <c r="D32" s="20" t="s">
        <v>77</v>
      </c>
      <c r="E32" s="21">
        <v>100</v>
      </c>
      <c r="F32" s="21">
        <v>80</v>
      </c>
      <c r="G32" s="21">
        <v>100</v>
      </c>
      <c r="H32" s="21"/>
      <c r="I32" s="40">
        <f t="shared" si="0"/>
        <v>90</v>
      </c>
      <c r="J32" s="22">
        <v>80</v>
      </c>
      <c r="K32" s="21">
        <v>100</v>
      </c>
      <c r="L32" s="22"/>
      <c r="M32" s="40">
        <f t="shared" si="1"/>
        <v>90</v>
      </c>
      <c r="N32" s="22"/>
      <c r="O32" s="22">
        <v>80</v>
      </c>
      <c r="P32" s="22">
        <v>100</v>
      </c>
      <c r="Q32" s="22">
        <v>85</v>
      </c>
      <c r="R32" s="22">
        <f t="shared" si="2"/>
        <v>92.5</v>
      </c>
      <c r="S32" s="57"/>
      <c r="T32" s="40">
        <f t="shared" si="3"/>
        <v>89.75</v>
      </c>
      <c r="U32" s="58">
        <f t="shared" si="4"/>
        <v>89.75</v>
      </c>
      <c r="V32" s="59" t="str">
        <f t="shared" si="5"/>
        <v>A</v>
      </c>
      <c r="W32" s="57" t="s">
        <v>42</v>
      </c>
      <c r="X32" s="22">
        <v>0</v>
      </c>
      <c r="Y32" s="40">
        <f>IF(T13&gt;0,((E32/T13)*((E13/U13)*100))+((I32/T13)*((I13/U13)*100))+((M32/T13)*((M13/U13)*100))+((N32/T13)*((N13/U13)*100))+((O32/T13)*((O13/U13)*100))+(IF((R32/T13)*((R13/U13)*100)&gt;(S32/T13)*((R13/U13)*100),(R32/T13)*((R13/U13)*100),(S32/T13)*((R13/U13)*100))))</f>
        <v>89.75</v>
      </c>
      <c r="Z32" s="25"/>
      <c r="AA32" s="25"/>
    </row>
    <row r="33" ht="20.25" customHeight="1" spans="1:27">
      <c r="A33" s="83" t="s">
        <v>78</v>
      </c>
      <c r="B33" s="23">
        <v>221200362</v>
      </c>
      <c r="C33" s="19"/>
      <c r="D33" s="24" t="s">
        <v>79</v>
      </c>
      <c r="E33" s="21">
        <v>92.86</v>
      </c>
      <c r="F33" s="21">
        <v>80</v>
      </c>
      <c r="G33" s="21">
        <v>100</v>
      </c>
      <c r="H33" s="21"/>
      <c r="I33" s="40">
        <f t="shared" si="0"/>
        <v>90</v>
      </c>
      <c r="J33" s="22">
        <v>80</v>
      </c>
      <c r="K33" s="21">
        <v>100</v>
      </c>
      <c r="L33" s="22"/>
      <c r="M33" s="40">
        <f t="shared" si="1"/>
        <v>90</v>
      </c>
      <c r="N33" s="22"/>
      <c r="O33" s="22">
        <v>80</v>
      </c>
      <c r="P33" s="22">
        <v>100</v>
      </c>
      <c r="Q33" s="22">
        <v>85</v>
      </c>
      <c r="R33" s="22">
        <f t="shared" si="2"/>
        <v>92.5</v>
      </c>
      <c r="S33" s="57"/>
      <c r="T33" s="40">
        <f t="shared" si="3"/>
        <v>89.036</v>
      </c>
      <c r="U33" s="58">
        <f t="shared" si="4"/>
        <v>89.036</v>
      </c>
      <c r="V33" s="59" t="str">
        <f t="shared" si="5"/>
        <v>A</v>
      </c>
      <c r="W33" s="57" t="s">
        <v>42</v>
      </c>
      <c r="X33" s="22">
        <v>0</v>
      </c>
      <c r="Y33" s="40">
        <f>IF(T13&gt;0,((E33/T13)*((E13/U13)*100))+((I33/T13)*((I13/U13)*100))+((M33/T13)*((M13/U13)*100))+((N33/T13)*((N13/U13)*100))+((O33/T13)*((O13/U13)*100))+(IF((R33/T13)*((R13/U13)*100)&gt;(S33/T13)*((R13/U13)*100),(R33/T13)*((R13/U13)*100),(S33/T13)*((R13/U13)*100))))</f>
        <v>89.036</v>
      </c>
      <c r="Z33" s="25"/>
      <c r="AA33" s="25"/>
    </row>
    <row r="34" ht="20.25" customHeight="1" spans="1:27">
      <c r="A34" s="83" t="s">
        <v>80</v>
      </c>
      <c r="B34" s="18">
        <v>221200363</v>
      </c>
      <c r="C34" s="19"/>
      <c r="D34" s="20" t="s">
        <v>81</v>
      </c>
      <c r="E34" s="21">
        <v>92.86</v>
      </c>
      <c r="F34" s="21">
        <v>80</v>
      </c>
      <c r="G34" s="21">
        <v>70</v>
      </c>
      <c r="H34" s="21"/>
      <c r="I34" s="40">
        <f t="shared" si="0"/>
        <v>75</v>
      </c>
      <c r="J34" s="22">
        <v>80</v>
      </c>
      <c r="K34" s="22">
        <v>70</v>
      </c>
      <c r="L34" s="22"/>
      <c r="M34" s="40">
        <f t="shared" si="1"/>
        <v>75</v>
      </c>
      <c r="N34" s="22"/>
      <c r="O34" s="22">
        <v>80</v>
      </c>
      <c r="P34" s="78">
        <v>100</v>
      </c>
      <c r="Q34" s="22">
        <v>80</v>
      </c>
      <c r="R34" s="22">
        <f t="shared" si="2"/>
        <v>90</v>
      </c>
      <c r="S34" s="57"/>
      <c r="T34" s="40">
        <f t="shared" si="3"/>
        <v>82.286</v>
      </c>
      <c r="U34" s="58">
        <f t="shared" si="4"/>
        <v>82.286</v>
      </c>
      <c r="V34" s="59" t="str">
        <f t="shared" si="5"/>
        <v>A</v>
      </c>
      <c r="W34" s="57" t="s">
        <v>42</v>
      </c>
      <c r="X34" s="22">
        <v>0</v>
      </c>
      <c r="Y34" s="40">
        <f>IF(T13&gt;0,((E34/T13)*((E13/U13)*100))+((I34/T13)*((I13/U13)*100))+((M34/T13)*((M13/U13)*100))+((N34/T13)*((N13/U13)*100))+((O34/T13)*((O13/U13)*100))+(IF((R34/T13)*((R13/U13)*100)&gt;(S34/T13)*((R13/U13)*100),(R34/T13)*((R13/U13)*100),(S34/T13)*((R13/U13)*100))))</f>
        <v>82.286</v>
      </c>
      <c r="Z34" s="25"/>
      <c r="AA34" s="25"/>
    </row>
    <row r="35" ht="20.25" customHeight="1" spans="1:27">
      <c r="A35" s="83" t="s">
        <v>82</v>
      </c>
      <c r="B35" s="18">
        <v>221200364</v>
      </c>
      <c r="C35" s="19"/>
      <c r="D35" s="20" t="s">
        <v>83</v>
      </c>
      <c r="E35" s="21">
        <v>92.86</v>
      </c>
      <c r="F35" s="21">
        <v>80</v>
      </c>
      <c r="G35" s="21">
        <v>100</v>
      </c>
      <c r="H35" s="21"/>
      <c r="I35" s="40">
        <f t="shared" si="0"/>
        <v>90</v>
      </c>
      <c r="J35" s="22">
        <v>80</v>
      </c>
      <c r="K35" s="21">
        <v>100</v>
      </c>
      <c r="L35" s="22"/>
      <c r="M35" s="40">
        <f t="shared" si="1"/>
        <v>90</v>
      </c>
      <c r="N35" s="22"/>
      <c r="O35" s="22">
        <v>80</v>
      </c>
      <c r="P35" s="22">
        <v>100</v>
      </c>
      <c r="Q35" s="22">
        <v>80</v>
      </c>
      <c r="R35" s="22">
        <f t="shared" si="2"/>
        <v>90</v>
      </c>
      <c r="S35" s="57"/>
      <c r="T35" s="40">
        <f t="shared" si="3"/>
        <v>88.286</v>
      </c>
      <c r="U35" s="58">
        <f t="shared" si="4"/>
        <v>88.286</v>
      </c>
      <c r="V35" s="59" t="str">
        <f t="shared" si="5"/>
        <v>A</v>
      </c>
      <c r="W35" s="57" t="s">
        <v>42</v>
      </c>
      <c r="X35" s="22">
        <v>0</v>
      </c>
      <c r="Y35" s="40">
        <f>IF(T13&gt;0,((E35/T13)*((E13/U13)*100))+((I35/T13)*((I13/U13)*100))+((M35/T13)*((M13/U13)*100))+((N35/T13)*((N13/U13)*100))+((O35/T13)*((O13/U13)*100))+(IF((R35/T13)*((R13/U13)*100)&gt;(S35/T13)*((R13/U13)*100),(R35/T13)*((R13/U13)*100),(S35/T13)*((R13/U13)*100))))</f>
        <v>88.286</v>
      </c>
      <c r="Z35" s="25"/>
      <c r="AA35" s="25"/>
    </row>
    <row r="36" ht="20.25" customHeight="1" spans="1:27">
      <c r="A36" s="83" t="s">
        <v>84</v>
      </c>
      <c r="B36" s="18">
        <v>221200367</v>
      </c>
      <c r="C36" s="19"/>
      <c r="D36" s="20" t="s">
        <v>85</v>
      </c>
      <c r="E36" s="21">
        <v>78.57</v>
      </c>
      <c r="F36" s="21">
        <v>80</v>
      </c>
      <c r="G36" s="21">
        <v>70</v>
      </c>
      <c r="H36" s="21"/>
      <c r="I36" s="40">
        <f t="shared" si="0"/>
        <v>75</v>
      </c>
      <c r="J36" s="22">
        <v>80</v>
      </c>
      <c r="K36" s="22">
        <v>70</v>
      </c>
      <c r="L36" s="22"/>
      <c r="M36" s="40">
        <f t="shared" si="1"/>
        <v>75</v>
      </c>
      <c r="N36" s="22"/>
      <c r="O36" s="22">
        <v>80</v>
      </c>
      <c r="P36" s="77"/>
      <c r="Q36" s="77"/>
      <c r="R36" s="22">
        <f t="shared" si="2"/>
        <v>0</v>
      </c>
      <c r="S36" s="57"/>
      <c r="T36" s="40">
        <f t="shared" si="3"/>
        <v>53.857</v>
      </c>
      <c r="U36" s="58">
        <f t="shared" si="4"/>
        <v>53.857</v>
      </c>
      <c r="V36" s="59" t="str">
        <f t="shared" si="5"/>
        <v>D</v>
      </c>
      <c r="W36" s="57" t="s">
        <v>42</v>
      </c>
      <c r="X36" s="22">
        <v>0</v>
      </c>
      <c r="Y36" s="40">
        <f>IF(T13&gt;0,((E36/T13)*((E13/U13)*100))+((I36/T13)*((I13/U13)*100))+((M36/T13)*((M13/U13)*100))+((N36/T13)*((N13/U13)*100))+((O36/T13)*((O13/U13)*100))+(IF((R36/T13)*((R13/U13)*100)&gt;(S36/T13)*((R13/U13)*100),(R36/T13)*((R13/U13)*100),(S36/T13)*((R13/U13)*100))))</f>
        <v>53.857</v>
      </c>
      <c r="Z36" s="25"/>
      <c r="AA36" s="25"/>
    </row>
    <row r="37" ht="20.25" customHeight="1" spans="1:27">
      <c r="A37" s="83" t="s">
        <v>86</v>
      </c>
      <c r="B37" s="18">
        <v>221200368</v>
      </c>
      <c r="C37" s="19"/>
      <c r="D37" s="20" t="s">
        <v>87</v>
      </c>
      <c r="E37" s="21">
        <v>92.86</v>
      </c>
      <c r="F37" s="21">
        <v>80</v>
      </c>
      <c r="G37" s="21">
        <v>100</v>
      </c>
      <c r="H37" s="21"/>
      <c r="I37" s="40">
        <f t="shared" si="0"/>
        <v>90</v>
      </c>
      <c r="J37" s="22">
        <v>80</v>
      </c>
      <c r="K37" s="21">
        <v>100</v>
      </c>
      <c r="L37" s="22"/>
      <c r="M37" s="40">
        <f t="shared" si="1"/>
        <v>90</v>
      </c>
      <c r="N37" s="22"/>
      <c r="O37" s="22">
        <v>80</v>
      </c>
      <c r="P37" s="22">
        <v>100</v>
      </c>
      <c r="Q37" s="22">
        <v>85</v>
      </c>
      <c r="R37" s="22">
        <f t="shared" si="2"/>
        <v>92.5</v>
      </c>
      <c r="S37" s="57"/>
      <c r="T37" s="40">
        <f t="shared" si="3"/>
        <v>89.036</v>
      </c>
      <c r="U37" s="58">
        <f t="shared" si="4"/>
        <v>89.036</v>
      </c>
      <c r="V37" s="59" t="str">
        <f t="shared" si="5"/>
        <v>A</v>
      </c>
      <c r="W37" s="57" t="s">
        <v>42</v>
      </c>
      <c r="X37" s="22">
        <v>0</v>
      </c>
      <c r="Y37" s="40">
        <f>IF(T13&gt;0,((E37/T13)*((E13/U13)*100))+((I37/T13)*((I13/U13)*100))+((M37/T13)*((M13/U13)*100))+((N37/T13)*((N13/U13)*100))+((O37/T13)*((O13/U13)*100))+(IF((R37/T13)*((R13/U13)*100)&gt;(S37/T13)*((R13/U13)*100),(R37/T13)*((R13/U13)*100),(S37/T13)*((R13/U13)*100))))</f>
        <v>89.036</v>
      </c>
      <c r="Z37" s="25"/>
      <c r="AA37" s="25"/>
    </row>
    <row r="38" ht="20.25" customHeight="1" spans="1:27">
      <c r="A38" s="83" t="s">
        <v>88</v>
      </c>
      <c r="B38" s="18">
        <v>221200371</v>
      </c>
      <c r="C38" s="19"/>
      <c r="D38" s="20" t="s">
        <v>89</v>
      </c>
      <c r="E38" s="21">
        <v>100</v>
      </c>
      <c r="F38" s="21">
        <v>80</v>
      </c>
      <c r="G38" s="21">
        <v>100</v>
      </c>
      <c r="H38" s="21"/>
      <c r="I38" s="40">
        <f t="shared" si="0"/>
        <v>90</v>
      </c>
      <c r="J38" s="22">
        <v>80</v>
      </c>
      <c r="K38" s="21">
        <v>100</v>
      </c>
      <c r="L38" s="22"/>
      <c r="M38" s="40">
        <f t="shared" si="1"/>
        <v>90</v>
      </c>
      <c r="N38" s="22"/>
      <c r="O38" s="22">
        <v>80</v>
      </c>
      <c r="P38" s="22">
        <v>90</v>
      </c>
      <c r="Q38" s="22">
        <v>85</v>
      </c>
      <c r="R38" s="22">
        <f t="shared" si="2"/>
        <v>87.5</v>
      </c>
      <c r="S38" s="57"/>
      <c r="T38" s="40">
        <f t="shared" si="3"/>
        <v>88.25</v>
      </c>
      <c r="U38" s="58">
        <f t="shared" si="4"/>
        <v>88.25</v>
      </c>
      <c r="V38" s="59" t="str">
        <f t="shared" si="5"/>
        <v>A</v>
      </c>
      <c r="W38" s="57" t="s">
        <v>42</v>
      </c>
      <c r="X38" s="22">
        <v>0</v>
      </c>
      <c r="Y38" s="40">
        <f>IF(T13&gt;0,((E38/T13)*((E13/U13)*100))+((I38/T13)*((I13/U13)*100))+((M38/T13)*((M13/U13)*100))+((N38/T13)*((N13/U13)*100))+((O38/T13)*((O13/U13)*100))+(IF((R38/T13)*((R13/U13)*100)&gt;(S38/T13)*((R13/U13)*100),(R38/T13)*((R13/U13)*100),(S38/T13)*((R13/U13)*100))))</f>
        <v>88.25</v>
      </c>
      <c r="Z38" s="25"/>
      <c r="AA38" s="25"/>
    </row>
    <row r="39" ht="20.25" customHeight="1" spans="1:27">
      <c r="A39" s="83" t="s">
        <v>90</v>
      </c>
      <c r="B39" s="18">
        <v>221200372</v>
      </c>
      <c r="C39" s="19"/>
      <c r="D39" s="20" t="s">
        <v>91</v>
      </c>
      <c r="E39" s="21">
        <v>92.86</v>
      </c>
      <c r="F39" s="21">
        <v>80</v>
      </c>
      <c r="G39" s="21">
        <v>80</v>
      </c>
      <c r="H39" s="21"/>
      <c r="I39" s="40">
        <f t="shared" si="0"/>
        <v>80</v>
      </c>
      <c r="J39" s="22">
        <v>80</v>
      </c>
      <c r="K39" s="22">
        <v>70</v>
      </c>
      <c r="L39" s="22"/>
      <c r="M39" s="40">
        <f t="shared" si="1"/>
        <v>75</v>
      </c>
      <c r="N39" s="22"/>
      <c r="O39" s="22">
        <v>80</v>
      </c>
      <c r="P39" s="77"/>
      <c r="Q39" s="22">
        <v>85</v>
      </c>
      <c r="R39" s="22">
        <f t="shared" si="2"/>
        <v>42.5</v>
      </c>
      <c r="S39" s="57"/>
      <c r="T39" s="40">
        <f t="shared" si="3"/>
        <v>69.036</v>
      </c>
      <c r="U39" s="58">
        <f t="shared" si="4"/>
        <v>69.036</v>
      </c>
      <c r="V39" s="59" t="str">
        <f t="shared" si="5"/>
        <v>BC</v>
      </c>
      <c r="W39" s="57" t="s">
        <v>42</v>
      </c>
      <c r="X39" s="22">
        <v>0</v>
      </c>
      <c r="Y39" s="40">
        <f>IF(T13&gt;0,((E39/T13)*((E13/U13)*100))+((I39/T13)*((I13/U13)*100))+((M39/T13)*((M13/U13)*100))+((N39/T13)*((N13/U13)*100))+((O39/T13)*((O13/U13)*100))+(IF((R39/T13)*((R13/U13)*100)&gt;(S39/T13)*((R13/U13)*100),(R39/T13)*((R13/U13)*100),(S39/T13)*((R13/U13)*100))))</f>
        <v>69.036</v>
      </c>
      <c r="Z39" s="25"/>
      <c r="AA39" s="25"/>
    </row>
    <row r="40" ht="20.25" customHeight="1" spans="1:27">
      <c r="A40" s="83" t="s">
        <v>92</v>
      </c>
      <c r="B40" s="18">
        <v>221200373</v>
      </c>
      <c r="C40" s="19"/>
      <c r="D40" s="20" t="s">
        <v>93</v>
      </c>
      <c r="E40" s="21">
        <v>92.86</v>
      </c>
      <c r="F40" s="21">
        <v>80</v>
      </c>
      <c r="G40" s="21">
        <v>100</v>
      </c>
      <c r="H40" s="21"/>
      <c r="I40" s="40">
        <f t="shared" si="0"/>
        <v>90</v>
      </c>
      <c r="J40" s="22">
        <v>80</v>
      </c>
      <c r="K40" s="21">
        <v>100</v>
      </c>
      <c r="L40" s="22"/>
      <c r="M40" s="40">
        <f t="shared" si="1"/>
        <v>90</v>
      </c>
      <c r="N40" s="22"/>
      <c r="O40" s="22">
        <v>80</v>
      </c>
      <c r="P40" s="22">
        <v>100</v>
      </c>
      <c r="Q40" s="22">
        <v>80</v>
      </c>
      <c r="R40" s="22">
        <f t="shared" si="2"/>
        <v>90</v>
      </c>
      <c r="S40" s="57"/>
      <c r="T40" s="40">
        <f t="shared" si="3"/>
        <v>88.286</v>
      </c>
      <c r="U40" s="58">
        <f t="shared" si="4"/>
        <v>88.286</v>
      </c>
      <c r="V40" s="59" t="str">
        <f t="shared" si="5"/>
        <v>A</v>
      </c>
      <c r="W40" s="57" t="s">
        <v>42</v>
      </c>
      <c r="X40" s="22">
        <v>0</v>
      </c>
      <c r="Y40" s="40">
        <f>IF(T13&gt;0,((E40/T13)*((E13/U13)*100))+((I40/T13)*((I13/U13)*100))+((M40/T13)*((M13/U13)*100))+((N40/T13)*((N13/U13)*100))+((O40/T13)*((O13/U13)*100))+(IF((R40/T13)*((R13/U13)*100)&gt;(S40/T13)*((R13/U13)*100),(R40/T13)*((R13/U13)*100),(S40/T13)*((R13/U13)*100))))</f>
        <v>88.286</v>
      </c>
      <c r="Z40" s="25"/>
      <c r="AA40" s="25"/>
    </row>
    <row r="41" ht="20.25" customHeight="1" spans="1:27">
      <c r="A41" s="83" t="s">
        <v>94</v>
      </c>
      <c r="B41" s="18">
        <v>221200376</v>
      </c>
      <c r="C41" s="19"/>
      <c r="D41" s="20" t="s">
        <v>95</v>
      </c>
      <c r="E41" s="21">
        <v>85.71</v>
      </c>
      <c r="F41" s="21">
        <v>75</v>
      </c>
      <c r="G41" s="21">
        <v>100</v>
      </c>
      <c r="H41" s="21"/>
      <c r="I41" s="40">
        <f t="shared" si="0"/>
        <v>87.5</v>
      </c>
      <c r="J41" s="22">
        <v>80</v>
      </c>
      <c r="K41" s="21">
        <v>100</v>
      </c>
      <c r="L41" s="22"/>
      <c r="M41" s="40">
        <f t="shared" si="1"/>
        <v>90</v>
      </c>
      <c r="N41" s="22"/>
      <c r="O41" s="22">
        <v>80</v>
      </c>
      <c r="P41" s="22">
        <v>100</v>
      </c>
      <c r="Q41" s="22">
        <v>85</v>
      </c>
      <c r="R41" s="22">
        <f t="shared" si="2"/>
        <v>92.5</v>
      </c>
      <c r="S41" s="57"/>
      <c r="T41" s="40">
        <f t="shared" si="3"/>
        <v>87.821</v>
      </c>
      <c r="U41" s="58">
        <f t="shared" si="4"/>
        <v>87.821</v>
      </c>
      <c r="V41" s="59" t="str">
        <f t="shared" si="5"/>
        <v>A</v>
      </c>
      <c r="W41" s="57" t="s">
        <v>42</v>
      </c>
      <c r="X41" s="22">
        <v>0</v>
      </c>
      <c r="Y41" s="40">
        <f>IF(T13&gt;0,((E41/T13)*((E13/U13)*100))+((I41/T13)*((I13/U13)*100))+((M41/T13)*((M13/U13)*100))+((N41/T13)*((N13/U13)*100))+((O41/T13)*((O13/U13)*100))+(IF((R41/T13)*((R13/U13)*100)&gt;(S41/T13)*((R13/U13)*100),(R41/T13)*((R13/U13)*100),(S41/T13)*((R13/U13)*100))))</f>
        <v>87.821</v>
      </c>
      <c r="Z41" s="25"/>
      <c r="AA41" s="25"/>
    </row>
    <row r="42" ht="20.25" customHeight="1" spans="1:27">
      <c r="A42" s="83" t="s">
        <v>96</v>
      </c>
      <c r="B42" s="18">
        <v>221200378</v>
      </c>
      <c r="C42" s="19"/>
      <c r="D42" s="20" t="s">
        <v>97</v>
      </c>
      <c r="E42" s="21">
        <v>85.71</v>
      </c>
      <c r="F42" s="21">
        <v>75</v>
      </c>
      <c r="G42" s="21">
        <v>80</v>
      </c>
      <c r="H42" s="21"/>
      <c r="I42" s="40">
        <f t="shared" si="0"/>
        <v>77.5</v>
      </c>
      <c r="J42" s="22">
        <v>80</v>
      </c>
      <c r="K42" s="21">
        <v>80</v>
      </c>
      <c r="L42" s="22"/>
      <c r="M42" s="40">
        <f t="shared" si="1"/>
        <v>80</v>
      </c>
      <c r="N42" s="22"/>
      <c r="O42" s="22">
        <v>80</v>
      </c>
      <c r="P42" s="22">
        <v>80</v>
      </c>
      <c r="Q42" s="22">
        <v>60</v>
      </c>
      <c r="R42" s="22">
        <f t="shared" si="2"/>
        <v>70</v>
      </c>
      <c r="S42" s="57"/>
      <c r="T42" s="40">
        <f t="shared" si="3"/>
        <v>77.071</v>
      </c>
      <c r="U42" s="58">
        <f t="shared" si="4"/>
        <v>77.071</v>
      </c>
      <c r="V42" s="59" t="str">
        <f t="shared" si="5"/>
        <v>AB</v>
      </c>
      <c r="W42" s="57" t="s">
        <v>42</v>
      </c>
      <c r="X42" s="22">
        <v>0</v>
      </c>
      <c r="Y42" s="40">
        <f>IF(T13&gt;0,((E42/T13)*((E13/U13)*100))+((I42/T13)*((I13/U13)*100))+((M42/T13)*((M13/U13)*100))+((N42/T13)*((N13/U13)*100))+((O42/T13)*((O13/U13)*100))+(IF((R42/T13)*((R13/U13)*100)&gt;(S42/T13)*((R13/U13)*100),(R42/T13)*((R13/U13)*100),(S42/T13)*((R13/U13)*100))))</f>
        <v>77.071</v>
      </c>
      <c r="Z42" s="25"/>
      <c r="AA42" s="25"/>
    </row>
    <row r="43" ht="20.25" customHeight="1" spans="1:27">
      <c r="A43" s="83" t="s">
        <v>98</v>
      </c>
      <c r="B43" s="18">
        <v>221200379</v>
      </c>
      <c r="C43" s="19"/>
      <c r="D43" s="20" t="s">
        <v>99</v>
      </c>
      <c r="E43" s="21">
        <v>100</v>
      </c>
      <c r="F43" s="21">
        <v>80</v>
      </c>
      <c r="G43" s="21">
        <v>80</v>
      </c>
      <c r="H43" s="21"/>
      <c r="I43" s="40">
        <f t="shared" si="0"/>
        <v>80</v>
      </c>
      <c r="J43" s="22">
        <v>80</v>
      </c>
      <c r="K43" s="21">
        <v>80</v>
      </c>
      <c r="L43" s="22"/>
      <c r="M43" s="40">
        <f t="shared" si="1"/>
        <v>80</v>
      </c>
      <c r="N43" s="22"/>
      <c r="O43" s="22">
        <v>80</v>
      </c>
      <c r="P43" s="22">
        <v>80</v>
      </c>
      <c r="Q43" s="22">
        <v>90</v>
      </c>
      <c r="R43" s="22">
        <f t="shared" si="2"/>
        <v>85</v>
      </c>
      <c r="S43" s="57"/>
      <c r="T43" s="40">
        <f t="shared" si="3"/>
        <v>83.5</v>
      </c>
      <c r="U43" s="58">
        <f t="shared" si="4"/>
        <v>83.5</v>
      </c>
      <c r="V43" s="59" t="str">
        <f t="shared" si="5"/>
        <v>A</v>
      </c>
      <c r="W43" s="57" t="s">
        <v>42</v>
      </c>
      <c r="X43" s="22">
        <v>0</v>
      </c>
      <c r="Y43" s="40">
        <f>IF(T13&gt;0,((E43/T13)*((E13/U13)*100))+((I43/T13)*((I13/U13)*100))+((M43/T13)*((M13/U13)*100))+((N43/T13)*((N13/U13)*100))+((O43/T13)*((O13/U13)*100))+(IF((R43/T13)*((R13/U13)*100)&gt;(S43/T13)*((R13/U13)*100),(R43/T13)*((R13/U13)*100),(S43/T13)*((R13/U13)*100))))</f>
        <v>83.5</v>
      </c>
      <c r="Z43" s="25"/>
      <c r="AA43" s="25"/>
    </row>
    <row r="44" ht="20.25" customHeight="1" spans="1:27">
      <c r="A44" s="83" t="s">
        <v>100</v>
      </c>
      <c r="B44" s="18">
        <v>221200381</v>
      </c>
      <c r="C44" s="19"/>
      <c r="D44" s="20" t="s">
        <v>101</v>
      </c>
      <c r="E44" s="21">
        <v>100</v>
      </c>
      <c r="F44" s="21">
        <v>80</v>
      </c>
      <c r="G44" s="21">
        <v>80</v>
      </c>
      <c r="H44" s="21"/>
      <c r="I44" s="40">
        <f t="shared" si="0"/>
        <v>80</v>
      </c>
      <c r="J44" s="22">
        <v>80</v>
      </c>
      <c r="K44" s="21">
        <v>80</v>
      </c>
      <c r="L44" s="22"/>
      <c r="M44" s="40">
        <f t="shared" si="1"/>
        <v>80</v>
      </c>
      <c r="N44" s="22"/>
      <c r="O44" s="22">
        <v>80</v>
      </c>
      <c r="P44" s="22">
        <v>80</v>
      </c>
      <c r="Q44" s="22">
        <v>90</v>
      </c>
      <c r="R44" s="22">
        <f t="shared" si="2"/>
        <v>85</v>
      </c>
      <c r="S44" s="57"/>
      <c r="T44" s="40">
        <f t="shared" si="3"/>
        <v>83.5</v>
      </c>
      <c r="U44" s="58">
        <f t="shared" si="4"/>
        <v>83.5</v>
      </c>
      <c r="V44" s="59" t="str">
        <f t="shared" si="5"/>
        <v>A</v>
      </c>
      <c r="W44" s="57" t="s">
        <v>42</v>
      </c>
      <c r="X44" s="22">
        <v>0</v>
      </c>
      <c r="Y44" s="40">
        <f>IF(T13&gt;0,((E44/T13)*((E13/U13)*100))+((I44/T13)*((I13/U13)*100))+((M44/T13)*((M13/U13)*100))+((N44/T13)*((N13/U13)*100))+((O44/T13)*((O13/U13)*100))+(IF((R44/T13)*((R13/U13)*100)&gt;(S44/T13)*((R13/U13)*100),(R44/T13)*((R13/U13)*100),(S44/T13)*((R13/U13)*100))))</f>
        <v>83.5</v>
      </c>
      <c r="Z44" s="25"/>
      <c r="AA44" s="25"/>
    </row>
    <row r="45" ht="14.25" customHeight="1" spans="1:27">
      <c r="A45" s="19"/>
      <c r="B45" s="6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25"/>
      <c r="X45" s="25"/>
      <c r="Y45" s="67"/>
      <c r="Z45" s="66"/>
      <c r="AA45" s="66"/>
    </row>
    <row r="46" ht="12.75" customHeight="1" spans="1:27">
      <c r="A46" s="19"/>
      <c r="B46" s="19"/>
      <c r="C46" s="19"/>
      <c r="D46" s="69" t="s">
        <v>102</v>
      </c>
      <c r="E46" s="69" t="s">
        <v>103</v>
      </c>
      <c r="F46" s="70" t="s">
        <v>104</v>
      </c>
      <c r="G46" s="71"/>
      <c r="H46" s="72"/>
      <c r="I46" s="2"/>
      <c r="J46" s="72"/>
      <c r="K46" s="72"/>
      <c r="L46" s="72"/>
      <c r="M46" s="19"/>
      <c r="N46" s="19"/>
      <c r="O46" s="19"/>
      <c r="P46" s="19"/>
      <c r="Q46" s="19"/>
      <c r="R46" s="72"/>
      <c r="S46" s="72"/>
      <c r="T46" s="72"/>
      <c r="U46" s="19"/>
      <c r="V46" s="19"/>
      <c r="W46" s="25"/>
      <c r="X46" s="25"/>
      <c r="Y46" s="67"/>
      <c r="Z46" s="25"/>
      <c r="AA46" s="25"/>
    </row>
    <row r="47" ht="12.75" customHeight="1" spans="1:27">
      <c r="A47" s="19"/>
      <c r="B47" s="19"/>
      <c r="C47" s="19"/>
      <c r="D47" s="73" t="s">
        <v>105</v>
      </c>
      <c r="E47" s="73">
        <f>COUNTIF(V14:V44,"A")</f>
        <v>25</v>
      </c>
      <c r="F47" s="74">
        <f t="shared" ref="F47:F54" si="6">E47/$A$44</f>
        <v>0.806451612903226</v>
      </c>
      <c r="G47" s="71"/>
      <c r="H47" s="72"/>
      <c r="I47" s="2"/>
      <c r="J47" s="79"/>
      <c r="K47" s="79"/>
      <c r="L47" s="79"/>
      <c r="M47" s="19"/>
      <c r="N47" s="19"/>
      <c r="O47" s="19"/>
      <c r="P47" s="19"/>
      <c r="Q47" s="19"/>
      <c r="R47" s="80"/>
      <c r="S47" s="80"/>
      <c r="T47" s="80"/>
      <c r="U47" s="19"/>
      <c r="V47" s="19"/>
      <c r="W47" s="25"/>
      <c r="X47" s="25"/>
      <c r="Y47" s="67"/>
      <c r="Z47" s="25"/>
      <c r="AA47" s="25"/>
    </row>
    <row r="48" ht="12.75" customHeight="1" spans="1:27">
      <c r="A48" s="19"/>
      <c r="B48" s="19"/>
      <c r="C48" s="19"/>
      <c r="D48" s="73" t="s">
        <v>106</v>
      </c>
      <c r="E48" s="73">
        <f>COUNTIF(V14:V44,"AB")</f>
        <v>2</v>
      </c>
      <c r="F48" s="74">
        <f t="shared" si="6"/>
        <v>0.0645161290322581</v>
      </c>
      <c r="G48" s="71"/>
      <c r="H48" s="72"/>
      <c r="I48" s="2"/>
      <c r="J48" s="79"/>
      <c r="K48" s="79"/>
      <c r="L48" s="79"/>
      <c r="M48" s="19"/>
      <c r="N48" s="19"/>
      <c r="O48" s="19"/>
      <c r="P48" s="19"/>
      <c r="Q48" s="19"/>
      <c r="R48" s="80"/>
      <c r="S48" s="80"/>
      <c r="T48" s="80"/>
      <c r="U48" s="19"/>
      <c r="V48" s="19"/>
      <c r="W48" s="25"/>
      <c r="X48" s="25"/>
      <c r="Y48" s="67"/>
      <c r="Z48" s="25"/>
      <c r="AA48" s="25"/>
    </row>
    <row r="49" ht="12.75" customHeight="1" spans="1:27">
      <c r="A49" s="19"/>
      <c r="B49" s="19"/>
      <c r="C49" s="19"/>
      <c r="D49" s="73" t="s">
        <v>107</v>
      </c>
      <c r="E49" s="73">
        <f>COUNTIF(V14:V44,"B")</f>
        <v>0</v>
      </c>
      <c r="F49" s="74">
        <f t="shared" si="6"/>
        <v>0</v>
      </c>
      <c r="G49" s="71"/>
      <c r="H49" s="72"/>
      <c r="I49" s="2"/>
      <c r="J49" s="79"/>
      <c r="K49" s="79"/>
      <c r="L49" s="79"/>
      <c r="M49" s="19"/>
      <c r="N49" s="19"/>
      <c r="O49" s="19"/>
      <c r="P49" s="19"/>
      <c r="Q49" s="19"/>
      <c r="R49" s="80"/>
      <c r="S49" s="80"/>
      <c r="T49" s="80"/>
      <c r="U49" s="19"/>
      <c r="V49" s="19"/>
      <c r="W49" s="25"/>
      <c r="X49" s="25"/>
      <c r="Y49" s="67"/>
      <c r="Z49" s="25"/>
      <c r="AA49" s="25"/>
    </row>
    <row r="50" ht="12.75" customHeight="1" spans="1:27">
      <c r="A50" s="19"/>
      <c r="B50" s="19"/>
      <c r="C50" s="19"/>
      <c r="D50" s="73" t="s">
        <v>108</v>
      </c>
      <c r="E50" s="73">
        <f>COUNTIF(V14:V44,"BC")</f>
        <v>2</v>
      </c>
      <c r="F50" s="74">
        <f t="shared" si="6"/>
        <v>0.0645161290322581</v>
      </c>
      <c r="G50" s="71"/>
      <c r="H50" s="72"/>
      <c r="I50" s="2"/>
      <c r="J50" s="79"/>
      <c r="K50" s="79"/>
      <c r="L50" s="79"/>
      <c r="M50" s="19"/>
      <c r="N50" s="19"/>
      <c r="O50" s="19"/>
      <c r="P50" s="19"/>
      <c r="Q50" s="19"/>
      <c r="R50" s="80"/>
      <c r="S50" s="80"/>
      <c r="T50" s="80"/>
      <c r="U50" s="19"/>
      <c r="V50" s="19"/>
      <c r="W50" s="25"/>
      <c r="X50" s="25"/>
      <c r="Y50" s="67"/>
      <c r="Z50" s="25"/>
      <c r="AA50" s="25"/>
    </row>
    <row r="51" ht="12.75" customHeight="1" spans="1:27">
      <c r="A51" s="19"/>
      <c r="B51" s="19"/>
      <c r="C51" s="19"/>
      <c r="D51" s="73" t="s">
        <v>109</v>
      </c>
      <c r="E51" s="73">
        <f>COUNTIF(V14:V44,"C")</f>
        <v>0</v>
      </c>
      <c r="F51" s="74">
        <f t="shared" si="6"/>
        <v>0</v>
      </c>
      <c r="G51" s="71"/>
      <c r="H51" s="72"/>
      <c r="I51" s="2"/>
      <c r="J51" s="79"/>
      <c r="K51" s="79"/>
      <c r="L51" s="79"/>
      <c r="M51" s="19"/>
      <c r="N51" s="19"/>
      <c r="O51" s="19"/>
      <c r="P51" s="19"/>
      <c r="Q51" s="19"/>
      <c r="R51" s="80"/>
      <c r="S51" s="80"/>
      <c r="T51" s="80"/>
      <c r="U51" s="19"/>
      <c r="V51" s="19"/>
      <c r="W51" s="25"/>
      <c r="X51" s="25"/>
      <c r="Y51" s="67"/>
      <c r="Z51" s="25"/>
      <c r="AA51" s="25"/>
    </row>
    <row r="52" ht="12.75" customHeight="1" spans="1:27">
      <c r="A52" s="19"/>
      <c r="B52" s="19"/>
      <c r="C52" s="19"/>
      <c r="D52" s="73" t="s">
        <v>110</v>
      </c>
      <c r="E52" s="73">
        <f>COUNTIF(V14:V44,"D")</f>
        <v>2</v>
      </c>
      <c r="F52" s="74">
        <f t="shared" si="6"/>
        <v>0.0645161290322581</v>
      </c>
      <c r="G52" s="71"/>
      <c r="H52" s="72"/>
      <c r="I52" s="2"/>
      <c r="J52" s="79"/>
      <c r="K52" s="79"/>
      <c r="L52" s="79"/>
      <c r="M52" s="19"/>
      <c r="N52" s="19"/>
      <c r="O52" s="19"/>
      <c r="P52" s="19"/>
      <c r="Q52" s="19"/>
      <c r="R52" s="80"/>
      <c r="S52" s="80"/>
      <c r="T52" s="80"/>
      <c r="U52" s="19"/>
      <c r="V52" s="19"/>
      <c r="W52" s="25"/>
      <c r="X52" s="25"/>
      <c r="Y52" s="67"/>
      <c r="Z52" s="25"/>
      <c r="AA52" s="25"/>
    </row>
    <row r="53" ht="12.75" customHeight="1" spans="1:27">
      <c r="A53" s="19"/>
      <c r="B53" s="19"/>
      <c r="C53" s="19"/>
      <c r="D53" s="73" t="s">
        <v>111</v>
      </c>
      <c r="E53" s="73">
        <f>COUNTIF(V14:V44,"E")</f>
        <v>0</v>
      </c>
      <c r="F53" s="74">
        <f t="shared" si="6"/>
        <v>0</v>
      </c>
      <c r="G53" s="71"/>
      <c r="H53" s="72"/>
      <c r="I53" s="2"/>
      <c r="J53" s="79"/>
      <c r="K53" s="79"/>
      <c r="L53" s="79"/>
      <c r="M53" s="19"/>
      <c r="N53" s="19"/>
      <c r="O53" s="19"/>
      <c r="P53" s="19"/>
      <c r="Q53" s="19"/>
      <c r="R53" s="80"/>
      <c r="S53" s="80"/>
      <c r="T53" s="80"/>
      <c r="U53" s="19"/>
      <c r="V53" s="19"/>
      <c r="W53" s="25"/>
      <c r="X53" s="25"/>
      <c r="Y53" s="67"/>
      <c r="Z53" s="25"/>
      <c r="AA53" s="25"/>
    </row>
    <row r="54" ht="12.75" customHeight="1" spans="1:27">
      <c r="A54" s="19"/>
      <c r="B54" s="19"/>
      <c r="C54" s="19"/>
      <c r="D54" s="75" t="s">
        <v>112</v>
      </c>
      <c r="E54" s="73">
        <f>SUM(E47:E53)</f>
        <v>31</v>
      </c>
      <c r="F54" s="74">
        <f t="shared" si="6"/>
        <v>1</v>
      </c>
      <c r="G54" s="71"/>
      <c r="H54" s="72"/>
      <c r="I54" s="2"/>
      <c r="J54" s="79"/>
      <c r="K54" s="79"/>
      <c r="L54" s="79"/>
      <c r="M54" s="19"/>
      <c r="N54" s="19"/>
      <c r="O54" s="19"/>
      <c r="P54" s="19"/>
      <c r="Q54" s="19"/>
      <c r="R54" s="80"/>
      <c r="S54" s="80"/>
      <c r="T54" s="80"/>
      <c r="U54" s="19"/>
      <c r="V54" s="19"/>
      <c r="W54" s="25"/>
      <c r="X54" s="25"/>
      <c r="Y54" s="67"/>
      <c r="Z54" s="25"/>
      <c r="AA54" s="25"/>
    </row>
    <row r="55" ht="21.75" customHeight="1" spans="1:27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72"/>
      <c r="N55" s="72"/>
      <c r="O55" s="19"/>
      <c r="P55" s="19"/>
      <c r="Q55" s="19"/>
      <c r="R55" s="81" t="s">
        <v>113</v>
      </c>
      <c r="S55" s="80"/>
      <c r="T55" s="19"/>
      <c r="U55" s="19"/>
      <c r="V55" s="19"/>
      <c r="W55" s="25"/>
      <c r="X55" s="25"/>
      <c r="Y55" s="67"/>
      <c r="Z55" s="25"/>
      <c r="AA55" s="25"/>
    </row>
    <row r="56" ht="12.75" customHeight="1" spans="1:27">
      <c r="A56" s="19"/>
      <c r="B56" s="19"/>
      <c r="C56" s="19"/>
      <c r="D56" s="76"/>
      <c r="E56" s="72"/>
      <c r="F56" s="72"/>
      <c r="G56" s="72"/>
      <c r="H56" s="72"/>
      <c r="I56" s="80"/>
      <c r="J56" s="80"/>
      <c r="K56" s="80"/>
      <c r="L56" s="80"/>
      <c r="M56" s="19"/>
      <c r="N56" s="19"/>
      <c r="O56" s="19"/>
      <c r="P56" s="19"/>
      <c r="Q56" s="19"/>
      <c r="R56" s="19" t="s">
        <v>114</v>
      </c>
      <c r="S56" s="19"/>
      <c r="T56" s="19"/>
      <c r="U56" s="19"/>
      <c r="V56" s="19"/>
      <c r="W56" s="25"/>
      <c r="X56" s="25"/>
      <c r="Y56" s="67"/>
      <c r="Z56" s="25"/>
      <c r="AA56" s="25"/>
    </row>
    <row r="57" ht="12.75" customHeight="1" spans="1:27">
      <c r="A57" s="19"/>
      <c r="B57" s="19"/>
      <c r="C57" s="19"/>
      <c r="D57" s="76"/>
      <c r="E57" s="72"/>
      <c r="F57" s="72"/>
      <c r="G57" s="72"/>
      <c r="H57" s="72"/>
      <c r="I57" s="80"/>
      <c r="J57" s="80"/>
      <c r="K57" s="80"/>
      <c r="L57" s="80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25"/>
      <c r="X57" s="25"/>
      <c r="Y57" s="67"/>
      <c r="Z57" s="25"/>
      <c r="AA57" s="25"/>
    </row>
    <row r="58" ht="12.75" customHeight="1" spans="1:27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25"/>
      <c r="X58" s="25"/>
      <c r="Y58" s="67"/>
      <c r="Z58" s="25"/>
      <c r="AA58" s="25"/>
    </row>
    <row r="59" ht="12.75" customHeight="1" spans="1:27">
      <c r="A59" s="19" t="s">
        <v>115</v>
      </c>
      <c r="B59" s="19"/>
      <c r="C59" s="19"/>
      <c r="D59" s="19"/>
      <c r="E59" s="19" t="s">
        <v>116</v>
      </c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 t="s">
        <v>117</v>
      </c>
      <c r="S59" s="19"/>
      <c r="T59" s="19"/>
      <c r="U59" s="19"/>
      <c r="V59" s="19"/>
      <c r="W59" s="25"/>
      <c r="X59" s="25"/>
      <c r="Y59" s="67"/>
      <c r="Z59" s="25"/>
      <c r="AA59" s="25"/>
    </row>
    <row r="60" ht="12.75" customHeight="1" spans="1:27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67"/>
      <c r="Z60" s="25"/>
      <c r="AA60" s="25"/>
    </row>
    <row r="61" ht="12.75" customHeight="1" spans="1:27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</row>
    <row r="62" ht="12.75" customHeight="1" spans="1:27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</row>
    <row r="63" ht="12.75" customHeight="1" spans="1:27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</row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1">
    <mergeCell ref="E11:O11"/>
    <mergeCell ref="R11:T11"/>
    <mergeCell ref="U11:V11"/>
    <mergeCell ref="F12:I12"/>
    <mergeCell ref="J12:M12"/>
    <mergeCell ref="P12:R12"/>
    <mergeCell ref="A13:D13"/>
    <mergeCell ref="A11:A12"/>
    <mergeCell ref="B11:B12"/>
    <mergeCell ref="C11:C12"/>
    <mergeCell ref="D11:D12"/>
  </mergeCells>
  <pageMargins left="0.261811024" right="0.06496063" top="0.354330708661417" bottom="0" header="0" footer="0"/>
  <pageSetup paperSize="9" orientation="landscape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tabSelected="1" workbookViewId="0">
      <pane ySplit="13" topLeftCell="A53" activePane="bottomLeft" state="frozen"/>
      <selection/>
      <selection pane="bottomLeft" activeCell="I3" sqref="I3"/>
    </sheetView>
  </sheetViews>
  <sheetFormatPr defaultColWidth="14.4259259259259" defaultRowHeight="15" customHeight="1"/>
  <cols>
    <col min="1" max="1" width="3.86111111111111" customWidth="1"/>
    <col min="2" max="2" width="10.5740740740741" customWidth="1"/>
    <col min="3" max="3" width="1.71296296296296" customWidth="1"/>
    <col min="4" max="4" width="30.4259259259259" customWidth="1"/>
    <col min="5" max="5" width="6" customWidth="1"/>
    <col min="6" max="6" width="6.28703703703704" customWidth="1"/>
    <col min="7" max="7" width="6.86111111111111" customWidth="1"/>
    <col min="8" max="8" width="5.13888888888889" customWidth="1"/>
    <col min="9" max="9" width="5.42592592592593" customWidth="1"/>
    <col min="10" max="10" width="6.42592592592593" customWidth="1"/>
    <col min="11" max="11" width="7.42592592592593" customWidth="1"/>
    <col min="12" max="12" width="5.71296296296296" customWidth="1"/>
    <col min="13" max="13" width="5.86111111111111" customWidth="1"/>
    <col min="14" max="14" width="0.712962962962963" hidden="1" customWidth="1"/>
    <col min="15" max="15" width="6.13888888888889" customWidth="1"/>
    <col min="16" max="16" width="7.13888888888889" customWidth="1"/>
    <col min="17" max="17" width="5.13888888888889" customWidth="1"/>
    <col min="18" max="18" width="5.28703703703704" customWidth="1"/>
    <col min="19" max="19" width="0.425925925925926" hidden="1" customWidth="1"/>
    <col min="20" max="20" width="6.86111111111111" customWidth="1"/>
    <col min="21" max="21" width="6.71296296296296" customWidth="1"/>
    <col min="22" max="22" width="7.13888888888889" customWidth="1"/>
    <col min="23" max="23" width="0.861111111111111" customWidth="1"/>
    <col min="24" max="25" width="6.13888888888889" customWidth="1"/>
    <col min="26" max="26" width="8.71296296296296" customWidth="1"/>
  </cols>
  <sheetData>
    <row r="1" ht="18.75" customHeight="1" spans="1: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61"/>
    </row>
    <row r="2" ht="12" customHeight="1" spans="1: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61"/>
    </row>
    <row r="3" ht="14.25" customHeight="1" spans="1:25">
      <c r="A3" s="3" t="s">
        <v>1</v>
      </c>
      <c r="B3" s="2"/>
      <c r="C3" s="3" t="s">
        <v>2</v>
      </c>
      <c r="D3" s="3" t="s">
        <v>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61"/>
    </row>
    <row r="4" ht="14.25" customHeight="1" spans="1:25">
      <c r="A4" s="3" t="s">
        <v>4</v>
      </c>
      <c r="B4" s="2"/>
      <c r="C4" s="3" t="s">
        <v>2</v>
      </c>
      <c r="D4" s="82" t="s">
        <v>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61"/>
    </row>
    <row r="5" ht="14.25" customHeight="1" spans="1:25">
      <c r="A5" s="3" t="s">
        <v>6</v>
      </c>
      <c r="B5" s="2"/>
      <c r="C5" s="3" t="s">
        <v>2</v>
      </c>
      <c r="D5" s="3" t="s">
        <v>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61"/>
    </row>
    <row r="6" ht="14.25" customHeight="1" spans="1:25">
      <c r="A6" s="3" t="s">
        <v>8</v>
      </c>
      <c r="B6" s="2"/>
      <c r="C6" s="3" t="s">
        <v>2</v>
      </c>
      <c r="D6" s="3" t="s">
        <v>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44"/>
      <c r="Y6" s="62"/>
    </row>
    <row r="7" ht="14.25" customHeight="1" spans="1:25">
      <c r="A7" s="3" t="s">
        <v>10</v>
      </c>
      <c r="B7" s="2"/>
      <c r="C7" s="3" t="s">
        <v>2</v>
      </c>
      <c r="D7" s="82" t="s">
        <v>118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44"/>
      <c r="Y7" s="62"/>
    </row>
    <row r="8" ht="14.25" customHeight="1" spans="1:25">
      <c r="A8" s="3" t="s">
        <v>12</v>
      </c>
      <c r="B8" s="2"/>
      <c r="C8" s="3" t="s">
        <v>2</v>
      </c>
      <c r="D8" s="4" t="s">
        <v>13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44"/>
      <c r="Y8" s="62"/>
    </row>
    <row r="9" ht="14.25" customHeight="1" spans="1:25">
      <c r="A9" s="3" t="s">
        <v>14</v>
      </c>
      <c r="B9" s="2"/>
      <c r="C9" s="3" t="s">
        <v>2</v>
      </c>
      <c r="D9" s="4" t="s">
        <v>15</v>
      </c>
      <c r="E9" s="5" t="s">
        <v>16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61"/>
    </row>
    <row r="10" ht="14.25" customHeight="1" spans="1: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2"/>
      <c r="X10" s="2"/>
      <c r="Y10" s="61"/>
    </row>
    <row r="11" ht="21" customHeight="1" spans="1:26">
      <c r="A11" s="7" t="s">
        <v>17</v>
      </c>
      <c r="B11" s="7" t="s">
        <v>18</v>
      </c>
      <c r="C11" s="7" t="s">
        <v>19</v>
      </c>
      <c r="D11" s="8" t="s">
        <v>20</v>
      </c>
      <c r="E11" s="9" t="s">
        <v>21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36"/>
      <c r="Q11" s="36"/>
      <c r="R11" s="45" t="s">
        <v>22</v>
      </c>
      <c r="S11" s="46"/>
      <c r="T11" s="47"/>
      <c r="U11" s="48" t="s">
        <v>23</v>
      </c>
      <c r="V11" s="49"/>
      <c r="W11" s="50"/>
      <c r="X11" s="50"/>
      <c r="Y11" s="63"/>
      <c r="Z11" s="64"/>
    </row>
    <row r="12" ht="25.5" customHeight="1" spans="1:26">
      <c r="A12" s="11"/>
      <c r="B12" s="11"/>
      <c r="C12" s="11"/>
      <c r="D12" s="12"/>
      <c r="E12" s="13" t="s">
        <v>24</v>
      </c>
      <c r="F12" s="14" t="s">
        <v>25</v>
      </c>
      <c r="G12" s="10"/>
      <c r="H12" s="10"/>
      <c r="I12" s="37"/>
      <c r="J12" s="14" t="s">
        <v>26</v>
      </c>
      <c r="K12" s="10"/>
      <c r="L12" s="10"/>
      <c r="M12" s="37"/>
      <c r="N12" s="13" t="s">
        <v>27</v>
      </c>
      <c r="O12" s="38" t="s">
        <v>28</v>
      </c>
      <c r="P12" s="14" t="s">
        <v>29</v>
      </c>
      <c r="Q12" s="10"/>
      <c r="R12" s="37"/>
      <c r="S12" s="51" t="s">
        <v>30</v>
      </c>
      <c r="T12" s="52" t="s">
        <v>31</v>
      </c>
      <c r="U12" s="53" t="s">
        <v>32</v>
      </c>
      <c r="V12" s="53" t="s">
        <v>33</v>
      </c>
      <c r="W12" s="50"/>
      <c r="X12" s="50"/>
      <c r="Y12" s="63"/>
      <c r="Z12" s="64"/>
    </row>
    <row r="13" ht="14.25" customHeight="1" spans="1:26">
      <c r="A13" s="15" t="s">
        <v>34</v>
      </c>
      <c r="B13" s="10"/>
      <c r="C13" s="10"/>
      <c r="D13" s="10"/>
      <c r="E13" s="16">
        <v>10</v>
      </c>
      <c r="F13" s="16" t="s">
        <v>35</v>
      </c>
      <c r="G13" s="16" t="s">
        <v>36</v>
      </c>
      <c r="H13" s="16" t="s">
        <v>37</v>
      </c>
      <c r="I13" s="16">
        <v>20</v>
      </c>
      <c r="J13" s="16" t="s">
        <v>35</v>
      </c>
      <c r="K13" s="16" t="s">
        <v>36</v>
      </c>
      <c r="L13" s="16" t="s">
        <v>37</v>
      </c>
      <c r="M13" s="16">
        <v>20</v>
      </c>
      <c r="N13" s="16"/>
      <c r="O13" s="16">
        <v>20</v>
      </c>
      <c r="P13" s="39" t="s">
        <v>36</v>
      </c>
      <c r="Q13" s="39" t="s">
        <v>37</v>
      </c>
      <c r="R13" s="39">
        <v>30</v>
      </c>
      <c r="S13" s="54"/>
      <c r="T13" s="55">
        <v>100</v>
      </c>
      <c r="U13" s="16">
        <f>INT(E13)+INT(I13)+INT(M13)+INT(N13)+INT(O13)+INT(R13)</f>
        <v>100</v>
      </c>
      <c r="V13" s="16"/>
      <c r="W13" s="54"/>
      <c r="X13" s="56" t="s">
        <v>38</v>
      </c>
      <c r="Y13" s="65" t="s">
        <v>39</v>
      </c>
      <c r="Z13" s="66"/>
    </row>
    <row r="14" ht="20.25" customHeight="1" spans="1:26">
      <c r="A14" s="83" t="s">
        <v>40</v>
      </c>
      <c r="B14" s="18">
        <v>221200341</v>
      </c>
      <c r="C14" s="19"/>
      <c r="D14" s="20" t="s">
        <v>119</v>
      </c>
      <c r="E14" s="21">
        <v>78.57</v>
      </c>
      <c r="F14" s="21">
        <v>75</v>
      </c>
      <c r="G14" s="21">
        <v>80</v>
      </c>
      <c r="H14" s="22"/>
      <c r="I14" s="40">
        <f t="shared" ref="I14:I45" si="0">(F14+G14)/2</f>
        <v>77.5</v>
      </c>
      <c r="J14" s="22">
        <v>75</v>
      </c>
      <c r="K14" s="21">
        <v>80</v>
      </c>
      <c r="L14" s="22"/>
      <c r="M14" s="40">
        <f t="shared" ref="M14:M45" si="1">(J14+K14)/2</f>
        <v>77.5</v>
      </c>
      <c r="N14" s="22"/>
      <c r="O14" s="22">
        <v>70</v>
      </c>
      <c r="P14" s="21">
        <v>80</v>
      </c>
      <c r="Q14" s="22">
        <v>85</v>
      </c>
      <c r="R14" s="22">
        <f t="shared" ref="R14:R45" si="2">(P14+Q14)/2</f>
        <v>82.5</v>
      </c>
      <c r="S14" s="57"/>
      <c r="T14" s="40">
        <f t="shared" ref="T14:T45" si="3">IF(INT(Y14)=0,X14,IF(INT(X14)&gt;INT(Y14),X14,Y14))</f>
        <v>77.607</v>
      </c>
      <c r="U14" s="58">
        <f t="shared" ref="U14:U45" si="4">T14</f>
        <v>77.607</v>
      </c>
      <c r="V14" s="59" t="str">
        <f t="shared" ref="V14:V45" si="5">IF(U14&gt;=80,"A",IF(U14&gt;=75,"AB",IF(U14&gt;=70,"B",IF(U14&gt;=65,"BC",IF(U14&gt;=60,"C",IF(U14&gt;=50,"D","E"))))))</f>
        <v>AB</v>
      </c>
      <c r="W14" s="57" t="s">
        <v>42</v>
      </c>
      <c r="X14" s="22">
        <v>0</v>
      </c>
      <c r="Y14" s="40">
        <f>IF(T13&gt;0,((E14/T13)*((E13/U13)*100))+((I14/T13)*((I13/U13)*100))+((M14/T13)*((M13/U13)*100))+((N14/T13)*((N13/U13)*100))+((O14/T13)*((O13/U13)*100))+(IF((R14/T13)*((R13/U13)*100)&gt;(S14/T13)*((R13/U13)*100),(R14/T13)*((R13/U13)*100),(S14/T13)*((R13/U13)*100))))</f>
        <v>77.607</v>
      </c>
      <c r="Z14" s="25"/>
    </row>
    <row r="15" ht="20.25" customHeight="1" spans="1:26">
      <c r="A15" s="83" t="s">
        <v>43</v>
      </c>
      <c r="B15" s="18">
        <v>221200343</v>
      </c>
      <c r="C15" s="19"/>
      <c r="D15" s="20" t="s">
        <v>120</v>
      </c>
      <c r="E15" s="21">
        <v>100</v>
      </c>
      <c r="F15" s="21">
        <v>80</v>
      </c>
      <c r="G15" s="21">
        <v>100</v>
      </c>
      <c r="H15" s="21"/>
      <c r="I15" s="40">
        <f t="shared" si="0"/>
        <v>90</v>
      </c>
      <c r="J15" s="22">
        <v>85</v>
      </c>
      <c r="K15" s="21">
        <v>100</v>
      </c>
      <c r="L15" s="22"/>
      <c r="M15" s="40">
        <f t="shared" si="1"/>
        <v>92.5</v>
      </c>
      <c r="N15" s="22"/>
      <c r="O15" s="22">
        <v>75</v>
      </c>
      <c r="P15" s="21">
        <v>100</v>
      </c>
      <c r="Q15" s="22">
        <v>78</v>
      </c>
      <c r="R15" s="22">
        <f t="shared" si="2"/>
        <v>89</v>
      </c>
      <c r="S15" s="57"/>
      <c r="T15" s="40">
        <f t="shared" si="3"/>
        <v>88.2</v>
      </c>
      <c r="U15" s="58">
        <f t="shared" si="4"/>
        <v>88.2</v>
      </c>
      <c r="V15" s="59" t="str">
        <f t="shared" si="5"/>
        <v>A</v>
      </c>
      <c r="W15" s="57" t="s">
        <v>42</v>
      </c>
      <c r="X15" s="22">
        <v>0</v>
      </c>
      <c r="Y15" s="40">
        <f>IF(T13&gt;0,((E15/T13)*((E13/U13)*100))+((I15/T13)*((I13/U13)*100))+((M15/T13)*((M13/U13)*100))+((N15/T13)*((N13/U13)*100))+((O15/T13)*((O13/U13)*100))+(IF((R15/T13)*((R13/U13)*100)&gt;(S15/T13)*((R13/U13)*100),(R15/T13)*((R13/U13)*100),(S15/T13)*((R13/U13)*100))))</f>
        <v>88.2</v>
      </c>
      <c r="Z15" s="25"/>
    </row>
    <row r="16" ht="20.25" customHeight="1" spans="1:26">
      <c r="A16" s="83" t="s">
        <v>45</v>
      </c>
      <c r="B16" s="18">
        <v>221200345</v>
      </c>
      <c r="C16" s="19"/>
      <c r="D16" s="20" t="s">
        <v>121</v>
      </c>
      <c r="E16" s="21">
        <v>85.71</v>
      </c>
      <c r="F16" s="21">
        <v>70</v>
      </c>
      <c r="G16" s="21">
        <v>100</v>
      </c>
      <c r="H16" s="21"/>
      <c r="I16" s="40">
        <f t="shared" si="0"/>
        <v>85</v>
      </c>
      <c r="J16" s="22">
        <v>70</v>
      </c>
      <c r="K16" s="21">
        <v>100</v>
      </c>
      <c r="L16" s="22"/>
      <c r="M16" s="40">
        <f t="shared" si="1"/>
        <v>85</v>
      </c>
      <c r="N16" s="22"/>
      <c r="O16" s="22">
        <v>30</v>
      </c>
      <c r="P16" s="21">
        <v>100</v>
      </c>
      <c r="Q16" s="22">
        <v>85</v>
      </c>
      <c r="R16" s="22">
        <f t="shared" si="2"/>
        <v>92.5</v>
      </c>
      <c r="S16" s="57"/>
      <c r="T16" s="40">
        <f t="shared" si="3"/>
        <v>76.321</v>
      </c>
      <c r="U16" s="58">
        <f t="shared" si="4"/>
        <v>76.321</v>
      </c>
      <c r="V16" s="59" t="str">
        <f t="shared" si="5"/>
        <v>AB</v>
      </c>
      <c r="W16" s="57" t="s">
        <v>42</v>
      </c>
      <c r="X16" s="22">
        <v>0</v>
      </c>
      <c r="Y16" s="40">
        <f>IF(T13&gt;0,((E16/T13)*((E13/U13)*100))+((I16/T13)*((I13/U13)*100))+((M16/T13)*((M13/U13)*100))+((N16/T13)*((N13/U13)*100))+((O16/T13)*((O13/U13)*100))+(IF((R16/T13)*((R13/U13)*100)&gt;(S16/T13)*((R13/U13)*100),(R16/T13)*((R13/U13)*100),(S16/T13)*((R13/U13)*100))))</f>
        <v>76.321</v>
      </c>
      <c r="Z16" s="25"/>
    </row>
    <row r="17" ht="20.25" customHeight="1" spans="1:26">
      <c r="A17" s="83" t="s">
        <v>47</v>
      </c>
      <c r="B17" s="18">
        <v>221200347</v>
      </c>
      <c r="C17" s="19"/>
      <c r="D17" s="20" t="s">
        <v>122</v>
      </c>
      <c r="E17" s="21">
        <v>92.86</v>
      </c>
      <c r="F17" s="21">
        <v>78</v>
      </c>
      <c r="G17" s="21">
        <v>90</v>
      </c>
      <c r="H17" s="21"/>
      <c r="I17" s="40">
        <f t="shared" si="0"/>
        <v>84</v>
      </c>
      <c r="J17" s="22">
        <v>78</v>
      </c>
      <c r="K17" s="21">
        <v>90</v>
      </c>
      <c r="L17" s="22"/>
      <c r="M17" s="40">
        <f t="shared" si="1"/>
        <v>84</v>
      </c>
      <c r="N17" s="22"/>
      <c r="O17" s="22">
        <v>78</v>
      </c>
      <c r="P17" s="21">
        <v>90</v>
      </c>
      <c r="Q17" s="22">
        <v>85</v>
      </c>
      <c r="R17" s="22">
        <f t="shared" si="2"/>
        <v>87.5</v>
      </c>
      <c r="S17" s="57"/>
      <c r="T17" s="40">
        <f t="shared" si="3"/>
        <v>84.736</v>
      </c>
      <c r="U17" s="58">
        <f t="shared" si="4"/>
        <v>84.736</v>
      </c>
      <c r="V17" s="59" t="str">
        <f t="shared" si="5"/>
        <v>A</v>
      </c>
      <c r="W17" s="57" t="s">
        <v>42</v>
      </c>
      <c r="X17" s="22">
        <v>0</v>
      </c>
      <c r="Y17" s="40">
        <f>IF(T13&gt;0,((E17/T13)*((E13/U13)*100))+((I17/T13)*((I13/U13)*100))+((M17/T13)*((M13/U13)*100))+((N17/T13)*((N13/U13)*100))+((O17/T13)*((O13/U13)*100))+(IF((R17/T13)*((R13/U13)*100)&gt;(S17/T13)*((R13/U13)*100),(R17/T13)*((R13/U13)*100),(S17/T13)*((R13/U13)*100))))</f>
        <v>84.736</v>
      </c>
      <c r="Z17" s="25"/>
    </row>
    <row r="18" ht="20.25" customHeight="1" spans="1:26">
      <c r="A18" s="83" t="s">
        <v>49</v>
      </c>
      <c r="B18" s="18">
        <v>221200350</v>
      </c>
      <c r="C18" s="19"/>
      <c r="D18" s="20" t="s">
        <v>123</v>
      </c>
      <c r="E18" s="21">
        <v>92.86</v>
      </c>
      <c r="F18" s="21">
        <v>79</v>
      </c>
      <c r="G18" s="21">
        <v>100</v>
      </c>
      <c r="H18" s="21"/>
      <c r="I18" s="40">
        <f t="shared" si="0"/>
        <v>89.5</v>
      </c>
      <c r="J18" s="22">
        <v>80</v>
      </c>
      <c r="K18" s="21">
        <v>100</v>
      </c>
      <c r="L18" s="22"/>
      <c r="M18" s="40">
        <f t="shared" si="1"/>
        <v>90</v>
      </c>
      <c r="N18" s="22"/>
      <c r="O18" s="22">
        <v>80</v>
      </c>
      <c r="P18" s="21">
        <v>100</v>
      </c>
      <c r="Q18" s="22">
        <v>85</v>
      </c>
      <c r="R18" s="22">
        <f t="shared" si="2"/>
        <v>92.5</v>
      </c>
      <c r="S18" s="57"/>
      <c r="T18" s="40">
        <f t="shared" si="3"/>
        <v>88.936</v>
      </c>
      <c r="U18" s="58">
        <f t="shared" si="4"/>
        <v>88.936</v>
      </c>
      <c r="V18" s="59" t="str">
        <f t="shared" si="5"/>
        <v>A</v>
      </c>
      <c r="W18" s="57" t="s">
        <v>42</v>
      </c>
      <c r="X18" s="22">
        <v>0</v>
      </c>
      <c r="Y18" s="40">
        <f>IF(T13&gt;0,((E18/T13)*((E13/U13)*100))+((I18/T13)*((I13/U13)*100))+((M18/T13)*((M13/U13)*100))+((N18/T13)*((N13/U13)*100))+((O18/T13)*((O13/U13)*100))+(IF((R18/T13)*((R13/U13)*100)&gt;(S18/T13)*((R13/U13)*100),(R18/T13)*((R13/U13)*100),(S18/T13)*((R13/U13)*100))))</f>
        <v>88.936</v>
      </c>
      <c r="Z18" s="25"/>
    </row>
    <row r="19" ht="20.25" customHeight="1" spans="1:26">
      <c r="A19" s="83" t="s">
        <v>5</v>
      </c>
      <c r="B19" s="18">
        <v>221200354</v>
      </c>
      <c r="C19" s="19"/>
      <c r="D19" s="20" t="s">
        <v>124</v>
      </c>
      <c r="E19" s="21">
        <v>85.71</v>
      </c>
      <c r="F19" s="21">
        <v>78</v>
      </c>
      <c r="G19" s="21">
        <v>70</v>
      </c>
      <c r="H19" s="21"/>
      <c r="I19" s="40">
        <f t="shared" si="0"/>
        <v>74</v>
      </c>
      <c r="J19" s="22">
        <v>80</v>
      </c>
      <c r="K19" s="22">
        <v>70</v>
      </c>
      <c r="L19" s="22"/>
      <c r="M19" s="40">
        <f t="shared" si="1"/>
        <v>75</v>
      </c>
      <c r="N19" s="22"/>
      <c r="O19" s="22">
        <v>80</v>
      </c>
      <c r="P19" s="22"/>
      <c r="Q19" s="22">
        <v>85</v>
      </c>
      <c r="R19" s="22">
        <f t="shared" si="2"/>
        <v>42.5</v>
      </c>
      <c r="S19" s="57"/>
      <c r="T19" s="40">
        <f t="shared" si="3"/>
        <v>67.121</v>
      </c>
      <c r="U19" s="58">
        <f t="shared" si="4"/>
        <v>67.121</v>
      </c>
      <c r="V19" s="59" t="str">
        <f t="shared" si="5"/>
        <v>BC</v>
      </c>
      <c r="W19" s="57" t="s">
        <v>42</v>
      </c>
      <c r="X19" s="22">
        <v>0</v>
      </c>
      <c r="Y19" s="40">
        <f>IF(T13&gt;0,((E19/T13)*((E13/U13)*100))+((I19/T13)*((I13/U13)*100))+((M19/T13)*((M13/U13)*100))+((N19/T13)*((N13/U13)*100))+((O19/T13)*((O13/U13)*100))+(IF((R19/T13)*((R13/U13)*100)&gt;(S19/T13)*((R13/U13)*100),(R19/T13)*((R13/U13)*100),(S19/T13)*((R13/U13)*100))))</f>
        <v>67.121</v>
      </c>
      <c r="Z19" s="25"/>
    </row>
    <row r="20" ht="20.25" customHeight="1" spans="1:26">
      <c r="A20" s="83" t="s">
        <v>52</v>
      </c>
      <c r="B20" s="18">
        <v>221200361</v>
      </c>
      <c r="C20" s="19"/>
      <c r="D20" s="20" t="s">
        <v>125</v>
      </c>
      <c r="E20" s="21">
        <v>100</v>
      </c>
      <c r="F20" s="21">
        <v>85</v>
      </c>
      <c r="G20" s="21">
        <v>100</v>
      </c>
      <c r="H20" s="21"/>
      <c r="I20" s="40">
        <f t="shared" si="0"/>
        <v>92.5</v>
      </c>
      <c r="J20" s="22">
        <v>85</v>
      </c>
      <c r="K20" s="21">
        <v>100</v>
      </c>
      <c r="L20" s="22"/>
      <c r="M20" s="40">
        <f t="shared" si="1"/>
        <v>92.5</v>
      </c>
      <c r="N20" s="22"/>
      <c r="O20" s="22">
        <v>85</v>
      </c>
      <c r="P20" s="21">
        <v>100</v>
      </c>
      <c r="Q20" s="22">
        <v>85</v>
      </c>
      <c r="R20" s="22">
        <f t="shared" si="2"/>
        <v>92.5</v>
      </c>
      <c r="S20" s="57"/>
      <c r="T20" s="40">
        <f t="shared" si="3"/>
        <v>91.75</v>
      </c>
      <c r="U20" s="58">
        <f t="shared" si="4"/>
        <v>91.75</v>
      </c>
      <c r="V20" s="59" t="str">
        <f t="shared" si="5"/>
        <v>A</v>
      </c>
      <c r="W20" s="57" t="s">
        <v>42</v>
      </c>
      <c r="X20" s="22">
        <v>0</v>
      </c>
      <c r="Y20" s="40">
        <f>IF(T13&gt;0,((E20/T13)*((E13/U13)*100))+((I20/T13)*((I13/U13)*100))+((M20/T13)*((M13/U13)*100))+((N20/T13)*((N13/U13)*100))+((O20/T13)*((O13/U13)*100))+(IF((R20/T13)*((R13/U13)*100)&gt;(S20/T13)*((R13/U13)*100),(R20/T13)*((R13/U13)*100),(S20/T13)*((R13/U13)*100))))</f>
        <v>91.75</v>
      </c>
      <c r="Z20" s="25"/>
    </row>
    <row r="21" ht="20.25" customHeight="1" spans="1:26">
      <c r="A21" s="83" t="s">
        <v>54</v>
      </c>
      <c r="B21" s="18">
        <v>221200365</v>
      </c>
      <c r="C21" s="19"/>
      <c r="D21" s="20" t="s">
        <v>126</v>
      </c>
      <c r="E21" s="21">
        <v>100</v>
      </c>
      <c r="F21" s="21">
        <v>85</v>
      </c>
      <c r="G21" s="21">
        <v>90</v>
      </c>
      <c r="H21" s="21"/>
      <c r="I21" s="40">
        <f t="shared" si="0"/>
        <v>87.5</v>
      </c>
      <c r="J21" s="22">
        <v>80</v>
      </c>
      <c r="K21" s="22">
        <v>90</v>
      </c>
      <c r="L21" s="22"/>
      <c r="M21" s="40">
        <f t="shared" si="1"/>
        <v>85</v>
      </c>
      <c r="N21" s="22"/>
      <c r="O21" s="22">
        <v>80</v>
      </c>
      <c r="P21" s="22">
        <v>90</v>
      </c>
      <c r="Q21" s="22">
        <v>90</v>
      </c>
      <c r="R21" s="22">
        <f t="shared" si="2"/>
        <v>90</v>
      </c>
      <c r="S21" s="57"/>
      <c r="T21" s="40">
        <f t="shared" si="3"/>
        <v>87.5</v>
      </c>
      <c r="U21" s="58">
        <f t="shared" si="4"/>
        <v>87.5</v>
      </c>
      <c r="V21" s="59" t="str">
        <f t="shared" si="5"/>
        <v>A</v>
      </c>
      <c r="W21" s="57" t="s">
        <v>42</v>
      </c>
      <c r="X21" s="22">
        <v>0</v>
      </c>
      <c r="Y21" s="40">
        <f>IF(T13&gt;0,((E21/T13)*((E13/U13)*100))+((I21/T13)*((I13/U13)*100))+((M21/T13)*((M13/U13)*100))+((N21/T13)*((N13/U13)*100))+((O21/T13)*((O13/U13)*100))+(IF((R21/T13)*((R13/U13)*100)&gt;(S21/T13)*((R13/U13)*100),(R21/T13)*((R13/U13)*100),(S21/T13)*((R13/U13)*100))))</f>
        <v>87.5</v>
      </c>
      <c r="Z21" s="25"/>
    </row>
    <row r="22" ht="20.25" customHeight="1" spans="1:26">
      <c r="A22" s="83" t="s">
        <v>56</v>
      </c>
      <c r="B22" s="18">
        <v>221200369</v>
      </c>
      <c r="C22" s="19"/>
      <c r="D22" s="20" t="s">
        <v>127</v>
      </c>
      <c r="E22" s="21">
        <v>100</v>
      </c>
      <c r="F22" s="21">
        <v>85</v>
      </c>
      <c r="G22" s="21">
        <v>100</v>
      </c>
      <c r="H22" s="21"/>
      <c r="I22" s="40">
        <f t="shared" si="0"/>
        <v>92.5</v>
      </c>
      <c r="J22" s="22">
        <v>80</v>
      </c>
      <c r="K22" s="21">
        <v>100</v>
      </c>
      <c r="L22" s="22"/>
      <c r="M22" s="40">
        <f t="shared" si="1"/>
        <v>90</v>
      </c>
      <c r="N22" s="22"/>
      <c r="O22" s="22">
        <v>80</v>
      </c>
      <c r="P22" s="21">
        <v>100</v>
      </c>
      <c r="Q22" s="22">
        <v>90</v>
      </c>
      <c r="R22" s="22">
        <f t="shared" si="2"/>
        <v>95</v>
      </c>
      <c r="S22" s="57"/>
      <c r="T22" s="40">
        <f t="shared" si="3"/>
        <v>91</v>
      </c>
      <c r="U22" s="58">
        <f t="shared" si="4"/>
        <v>91</v>
      </c>
      <c r="V22" s="59" t="str">
        <f t="shared" si="5"/>
        <v>A</v>
      </c>
      <c r="W22" s="57" t="s">
        <v>42</v>
      </c>
      <c r="X22" s="22">
        <v>0</v>
      </c>
      <c r="Y22" s="40">
        <f>IF(T13&gt;0,((E22/T13)*((E13/U13)*100))+((I22/T13)*((I13/U13)*100))+((M22/T13)*((M13/U13)*100))+((N22/T13)*((N13/U13)*100))+((O22/T13)*((O13/U13)*100))+(IF((R22/T13)*((R13/U13)*100)&gt;(S22/T13)*((R13/U13)*100),(R22/T13)*((R13/U13)*100),(S22/T13)*((R13/U13)*100))))</f>
        <v>91</v>
      </c>
      <c r="Z22" s="25"/>
    </row>
    <row r="23" ht="20.25" customHeight="1" spans="1:26">
      <c r="A23" s="83" t="s">
        <v>58</v>
      </c>
      <c r="B23" s="18">
        <v>221200370</v>
      </c>
      <c r="C23" s="19"/>
      <c r="D23" s="20" t="s">
        <v>128</v>
      </c>
      <c r="E23" s="21">
        <v>100</v>
      </c>
      <c r="F23" s="21">
        <v>80</v>
      </c>
      <c r="G23" s="21">
        <v>100</v>
      </c>
      <c r="H23" s="21"/>
      <c r="I23" s="40">
        <f t="shared" si="0"/>
        <v>90</v>
      </c>
      <c r="J23" s="22">
        <v>80</v>
      </c>
      <c r="K23" s="21">
        <v>100</v>
      </c>
      <c r="L23" s="22"/>
      <c r="M23" s="40">
        <f t="shared" si="1"/>
        <v>90</v>
      </c>
      <c r="N23" s="22"/>
      <c r="O23" s="22">
        <v>80</v>
      </c>
      <c r="P23" s="21">
        <v>100</v>
      </c>
      <c r="Q23" s="22">
        <v>85</v>
      </c>
      <c r="R23" s="22">
        <f t="shared" si="2"/>
        <v>92.5</v>
      </c>
      <c r="S23" s="57"/>
      <c r="T23" s="40">
        <f t="shared" si="3"/>
        <v>89.75</v>
      </c>
      <c r="U23" s="58">
        <f t="shared" si="4"/>
        <v>89.75</v>
      </c>
      <c r="V23" s="59" t="str">
        <f t="shared" si="5"/>
        <v>A</v>
      </c>
      <c r="W23" s="57" t="s">
        <v>42</v>
      </c>
      <c r="X23" s="22">
        <v>0</v>
      </c>
      <c r="Y23" s="40">
        <f>IF(T13&gt;0,((E23/T13)*((E13/U13)*100))+((I23/T13)*((I13/U13)*100))+((M23/T13)*((M13/U13)*100))+((N23/T13)*((N13/U13)*100))+((O23/T13)*((O13/U13)*100))+(IF((R23/T13)*((R13/U13)*100)&gt;(S23/T13)*((R13/U13)*100),(R23/T13)*((R13/U13)*100),(S23/T13)*((R13/U13)*100))))</f>
        <v>89.75</v>
      </c>
      <c r="Z23" s="25"/>
    </row>
    <row r="24" ht="20.25" customHeight="1" spans="1:26">
      <c r="A24" s="83" t="s">
        <v>60</v>
      </c>
      <c r="B24" s="18">
        <v>221200374</v>
      </c>
      <c r="C24" s="19"/>
      <c r="D24" s="20" t="s">
        <v>129</v>
      </c>
      <c r="E24" s="21">
        <v>100</v>
      </c>
      <c r="F24" s="21">
        <v>79</v>
      </c>
      <c r="G24" s="21">
        <v>100</v>
      </c>
      <c r="H24" s="21"/>
      <c r="I24" s="40">
        <f t="shared" si="0"/>
        <v>89.5</v>
      </c>
      <c r="J24" s="22">
        <v>78</v>
      </c>
      <c r="K24" s="21">
        <v>100</v>
      </c>
      <c r="L24" s="22"/>
      <c r="M24" s="40">
        <f t="shared" si="1"/>
        <v>89</v>
      </c>
      <c r="N24" s="22"/>
      <c r="O24" s="22">
        <v>78</v>
      </c>
      <c r="P24" s="21">
        <v>100</v>
      </c>
      <c r="Q24" s="22">
        <v>85</v>
      </c>
      <c r="R24" s="22">
        <f t="shared" si="2"/>
        <v>92.5</v>
      </c>
      <c r="S24" s="57"/>
      <c r="T24" s="40">
        <f t="shared" si="3"/>
        <v>89.05</v>
      </c>
      <c r="U24" s="58">
        <f t="shared" si="4"/>
        <v>89.05</v>
      </c>
      <c r="V24" s="59" t="str">
        <f t="shared" si="5"/>
        <v>A</v>
      </c>
      <c r="W24" s="57" t="s">
        <v>42</v>
      </c>
      <c r="X24" s="22">
        <v>0</v>
      </c>
      <c r="Y24" s="40">
        <f>IF(T13&gt;0,((E24/T13)*((E13/U13)*100))+((I24/T13)*((I13/U13)*100))+((M24/T13)*((M13/U13)*100))+((N24/T13)*((N13/U13)*100))+((O24/T13)*((O13/U13)*100))+(IF((R24/T13)*((R13/U13)*100)&gt;(S24/T13)*((R13/U13)*100),(R24/T13)*((R13/U13)*100),(S24/T13)*((R13/U13)*100))))</f>
        <v>89.05</v>
      </c>
      <c r="Z24" s="25"/>
    </row>
    <row r="25" ht="20.25" customHeight="1" spans="1:26">
      <c r="A25" s="83" t="s">
        <v>62</v>
      </c>
      <c r="B25" s="18">
        <v>221200375</v>
      </c>
      <c r="C25" s="19"/>
      <c r="D25" s="20" t="s">
        <v>130</v>
      </c>
      <c r="E25" s="21">
        <v>92.86</v>
      </c>
      <c r="F25" s="21">
        <v>78</v>
      </c>
      <c r="G25" s="21">
        <v>100</v>
      </c>
      <c r="H25" s="21"/>
      <c r="I25" s="40">
        <f t="shared" si="0"/>
        <v>89</v>
      </c>
      <c r="J25" s="22">
        <v>75</v>
      </c>
      <c r="K25" s="21">
        <v>100</v>
      </c>
      <c r="L25" s="22"/>
      <c r="M25" s="40">
        <f t="shared" si="1"/>
        <v>87.5</v>
      </c>
      <c r="N25" s="22"/>
      <c r="O25" s="22">
        <v>80</v>
      </c>
      <c r="P25" s="21">
        <v>100</v>
      </c>
      <c r="Q25" s="22">
        <v>80</v>
      </c>
      <c r="R25" s="22">
        <f t="shared" si="2"/>
        <v>90</v>
      </c>
      <c r="S25" s="57"/>
      <c r="T25" s="40">
        <f t="shared" si="3"/>
        <v>87.586</v>
      </c>
      <c r="U25" s="58">
        <f t="shared" si="4"/>
        <v>87.586</v>
      </c>
      <c r="V25" s="59" t="str">
        <f t="shared" si="5"/>
        <v>A</v>
      </c>
      <c r="W25" s="57" t="s">
        <v>42</v>
      </c>
      <c r="X25" s="22">
        <v>0</v>
      </c>
      <c r="Y25" s="40">
        <f>IF(T13&gt;0,((E25/T13)*((E13/U13)*100))+((I25/T13)*((I13/U13)*100))+((M25/T13)*((M13/U13)*100))+((N25/T13)*((N13/U13)*100))+((O25/T13)*((O13/U13)*100))+(IF((R25/T13)*((R13/U13)*100)&gt;(S25/T13)*((R13/U13)*100),(R25/T13)*((R13/U13)*100),(S25/T13)*((R13/U13)*100))))</f>
        <v>87.586</v>
      </c>
      <c r="Z25" s="25"/>
    </row>
    <row r="26" ht="20.25" customHeight="1" spans="1:26">
      <c r="A26" s="83" t="s">
        <v>64</v>
      </c>
      <c r="B26" s="18">
        <v>221200377</v>
      </c>
      <c r="C26" s="19"/>
      <c r="D26" s="20" t="s">
        <v>131</v>
      </c>
      <c r="E26" s="21">
        <v>100</v>
      </c>
      <c r="F26" s="21">
        <v>84</v>
      </c>
      <c r="G26" s="21">
        <v>90</v>
      </c>
      <c r="H26" s="21"/>
      <c r="I26" s="40">
        <f t="shared" si="0"/>
        <v>87</v>
      </c>
      <c r="J26" s="22">
        <v>79</v>
      </c>
      <c r="K26" s="21">
        <v>100</v>
      </c>
      <c r="L26" s="22"/>
      <c r="M26" s="40">
        <f t="shared" si="1"/>
        <v>89.5</v>
      </c>
      <c r="N26" s="22"/>
      <c r="O26" s="22">
        <v>80</v>
      </c>
      <c r="P26" s="21">
        <v>100</v>
      </c>
      <c r="Q26" s="22">
        <v>85</v>
      </c>
      <c r="R26" s="22">
        <f t="shared" si="2"/>
        <v>92.5</v>
      </c>
      <c r="S26" s="57"/>
      <c r="T26" s="40">
        <f t="shared" si="3"/>
        <v>89.05</v>
      </c>
      <c r="U26" s="58">
        <f t="shared" si="4"/>
        <v>89.05</v>
      </c>
      <c r="V26" s="59" t="str">
        <f t="shared" si="5"/>
        <v>A</v>
      </c>
      <c r="W26" s="57" t="s">
        <v>42</v>
      </c>
      <c r="X26" s="22">
        <v>0</v>
      </c>
      <c r="Y26" s="40">
        <f>IF(T13&gt;0,((E26/T13)*((E13/U13)*100))+((I26/T13)*((I13/U13)*100))+((M26/T13)*((M13/U13)*100))+((N26/T13)*((N13/U13)*100))+((O26/T13)*((O13/U13)*100))+(IF((R26/T13)*((R13/U13)*100)&gt;(S26/T13)*((R13/U13)*100),(R26/T13)*((R13/U13)*100),(S26/T13)*((R13/U13)*100))))</f>
        <v>89.05</v>
      </c>
      <c r="Z26" s="25"/>
    </row>
    <row r="27" ht="20.25" customHeight="1" spans="1:26">
      <c r="A27" s="83" t="s">
        <v>66</v>
      </c>
      <c r="B27" s="18">
        <v>221200380</v>
      </c>
      <c r="C27" s="19"/>
      <c r="D27" s="20" t="s">
        <v>132</v>
      </c>
      <c r="E27" s="21">
        <v>92.86</v>
      </c>
      <c r="F27" s="21">
        <v>80</v>
      </c>
      <c r="G27" s="21">
        <v>80</v>
      </c>
      <c r="H27" s="21"/>
      <c r="I27" s="40">
        <f t="shared" si="0"/>
        <v>80</v>
      </c>
      <c r="J27" s="22">
        <v>80</v>
      </c>
      <c r="K27" s="22">
        <v>80</v>
      </c>
      <c r="L27" s="22"/>
      <c r="M27" s="40">
        <f t="shared" si="1"/>
        <v>80</v>
      </c>
      <c r="N27" s="22"/>
      <c r="O27" s="22">
        <v>80</v>
      </c>
      <c r="P27" s="22">
        <v>80</v>
      </c>
      <c r="Q27" s="22">
        <v>80</v>
      </c>
      <c r="R27" s="22">
        <f t="shared" si="2"/>
        <v>80</v>
      </c>
      <c r="S27" s="57"/>
      <c r="T27" s="40">
        <f t="shared" si="3"/>
        <v>81.286</v>
      </c>
      <c r="U27" s="58">
        <f t="shared" si="4"/>
        <v>81.286</v>
      </c>
      <c r="V27" s="59" t="str">
        <f t="shared" si="5"/>
        <v>A</v>
      </c>
      <c r="W27" s="57" t="s">
        <v>42</v>
      </c>
      <c r="X27" s="22">
        <v>0</v>
      </c>
      <c r="Y27" s="40">
        <f>IF(T13&gt;0,((E27/T13)*((E13/U13)*100))+((I27/T13)*((I13/U13)*100))+((M27/T13)*((M13/U13)*100))+((N27/T13)*((N13/U13)*100))+((O27/T13)*((O13/U13)*100))+(IF((R27/T13)*((R13/U13)*100)&gt;(S27/T13)*((R13/U13)*100),(R27/T13)*((R13/U13)*100),(S27/T13)*((R13/U13)*100))))</f>
        <v>81.286</v>
      </c>
      <c r="Z27" s="25"/>
    </row>
    <row r="28" ht="20.25" customHeight="1" spans="1:26">
      <c r="A28" s="83" t="s">
        <v>68</v>
      </c>
      <c r="B28" s="18">
        <v>221200382</v>
      </c>
      <c r="C28" s="19"/>
      <c r="D28" s="20" t="s">
        <v>133</v>
      </c>
      <c r="E28" s="21">
        <v>100</v>
      </c>
      <c r="F28" s="21">
        <v>80</v>
      </c>
      <c r="G28" s="21">
        <v>100</v>
      </c>
      <c r="H28" s="21"/>
      <c r="I28" s="40">
        <f t="shared" si="0"/>
        <v>90</v>
      </c>
      <c r="J28" s="22">
        <v>80</v>
      </c>
      <c r="K28" s="21">
        <v>100</v>
      </c>
      <c r="L28" s="22"/>
      <c r="M28" s="40">
        <f t="shared" si="1"/>
        <v>90</v>
      </c>
      <c r="N28" s="22"/>
      <c r="O28" s="22">
        <v>80</v>
      </c>
      <c r="P28" s="21">
        <v>100</v>
      </c>
      <c r="Q28" s="22">
        <v>90</v>
      </c>
      <c r="R28" s="22">
        <f t="shared" si="2"/>
        <v>95</v>
      </c>
      <c r="S28" s="57"/>
      <c r="T28" s="40">
        <f t="shared" si="3"/>
        <v>90.5</v>
      </c>
      <c r="U28" s="58">
        <f t="shared" si="4"/>
        <v>90.5</v>
      </c>
      <c r="V28" s="59" t="str">
        <f t="shared" si="5"/>
        <v>A</v>
      </c>
      <c r="W28" s="57" t="s">
        <v>42</v>
      </c>
      <c r="X28" s="22">
        <v>0</v>
      </c>
      <c r="Y28" s="40">
        <f>IF(T13&gt;0,((E28/T13)*((E13/U13)*100))+((I28/T13)*((I13/U13)*100))+((M28/T13)*((M13/U13)*100))+((N28/T13)*((N13/U13)*100))+((O28/T13)*((O13/U13)*100))+(IF((R28/T13)*((R13/U13)*100)&gt;(S28/T13)*((R13/U13)*100),(R28/T13)*((R13/U13)*100),(S28/T13)*((R13/U13)*100))))</f>
        <v>90.5</v>
      </c>
      <c r="Z28" s="25"/>
    </row>
    <row r="29" ht="20.25" customHeight="1" spans="1:26">
      <c r="A29" s="83" t="s">
        <v>70</v>
      </c>
      <c r="B29" s="18">
        <v>221200383</v>
      </c>
      <c r="C29" s="19"/>
      <c r="D29" s="20" t="s">
        <v>134</v>
      </c>
      <c r="E29" s="21">
        <v>100</v>
      </c>
      <c r="F29" s="21">
        <v>80</v>
      </c>
      <c r="G29" s="21">
        <v>100</v>
      </c>
      <c r="H29" s="21"/>
      <c r="I29" s="40">
        <f t="shared" si="0"/>
        <v>90</v>
      </c>
      <c r="J29" s="22">
        <v>78</v>
      </c>
      <c r="K29" s="21">
        <v>100</v>
      </c>
      <c r="L29" s="22"/>
      <c r="M29" s="40">
        <f t="shared" si="1"/>
        <v>89</v>
      </c>
      <c r="N29" s="22"/>
      <c r="O29" s="22">
        <v>79</v>
      </c>
      <c r="P29" s="21">
        <v>100</v>
      </c>
      <c r="Q29" s="22">
        <v>85</v>
      </c>
      <c r="R29" s="22">
        <f t="shared" si="2"/>
        <v>92.5</v>
      </c>
      <c r="S29" s="57"/>
      <c r="T29" s="40">
        <f t="shared" si="3"/>
        <v>89.35</v>
      </c>
      <c r="U29" s="58">
        <f t="shared" si="4"/>
        <v>89.35</v>
      </c>
      <c r="V29" s="59" t="str">
        <f t="shared" si="5"/>
        <v>A</v>
      </c>
      <c r="W29" s="57" t="s">
        <v>42</v>
      </c>
      <c r="X29" s="22">
        <v>0</v>
      </c>
      <c r="Y29" s="40">
        <f>IF(T13&gt;0,((E29/T13)*((E13/U13)*100))+((I29/T13)*((I13/U13)*100))+((M29/T13)*((M13/U13)*100))+((N29/T13)*((N13/U13)*100))+((O29/T13)*((O13/U13)*100))+(IF((R29/T13)*((R13/U13)*100)&gt;(S29/T13)*((R13/U13)*100),(R29/T13)*((R13/U13)*100),(S29/T13)*((R13/U13)*100))))</f>
        <v>89.35</v>
      </c>
      <c r="Z29" s="25"/>
    </row>
    <row r="30" ht="20.25" customHeight="1" spans="1:26">
      <c r="A30" s="83" t="s">
        <v>72</v>
      </c>
      <c r="B30" s="18">
        <v>221200384</v>
      </c>
      <c r="C30" s="19"/>
      <c r="D30" s="20" t="s">
        <v>135</v>
      </c>
      <c r="E30" s="21">
        <v>92.86</v>
      </c>
      <c r="F30" s="21">
        <v>78</v>
      </c>
      <c r="G30" s="21">
        <v>100</v>
      </c>
      <c r="H30" s="21"/>
      <c r="I30" s="40">
        <f t="shared" si="0"/>
        <v>89</v>
      </c>
      <c r="J30" s="22">
        <v>78</v>
      </c>
      <c r="K30" s="21">
        <v>100</v>
      </c>
      <c r="L30" s="22"/>
      <c r="M30" s="40">
        <f t="shared" si="1"/>
        <v>89</v>
      </c>
      <c r="N30" s="22"/>
      <c r="O30" s="22">
        <v>80</v>
      </c>
      <c r="P30" s="21">
        <v>100</v>
      </c>
      <c r="Q30" s="22">
        <v>85</v>
      </c>
      <c r="R30" s="22">
        <f t="shared" si="2"/>
        <v>92.5</v>
      </c>
      <c r="S30" s="57"/>
      <c r="T30" s="40">
        <f t="shared" si="3"/>
        <v>88.636</v>
      </c>
      <c r="U30" s="58">
        <f t="shared" si="4"/>
        <v>88.636</v>
      </c>
      <c r="V30" s="59" t="str">
        <f t="shared" si="5"/>
        <v>A</v>
      </c>
      <c r="W30" s="57" t="s">
        <v>42</v>
      </c>
      <c r="X30" s="22">
        <v>0</v>
      </c>
      <c r="Y30" s="40">
        <f>IF(T13&gt;0,((E30/T13)*((E13/U13)*100))+((I30/T13)*((I13/U13)*100))+((M30/T13)*((M13/U13)*100))+((N30/T13)*((N13/U13)*100))+((O30/T13)*((O13/U13)*100))+(IF((R30/T13)*((R13/U13)*100)&gt;(S30/T13)*((R13/U13)*100),(R30/T13)*((R13/U13)*100),(S30/T13)*((R13/U13)*100))))</f>
        <v>88.636</v>
      </c>
      <c r="Z30" s="25"/>
    </row>
    <row r="31" ht="20.25" customHeight="1" spans="1:26">
      <c r="A31" s="83" t="s">
        <v>74</v>
      </c>
      <c r="B31" s="23">
        <v>221200385</v>
      </c>
      <c r="C31" s="19"/>
      <c r="D31" s="24" t="s">
        <v>136</v>
      </c>
      <c r="E31" s="21">
        <v>100</v>
      </c>
      <c r="F31" s="21">
        <v>80</v>
      </c>
      <c r="G31" s="21">
        <v>100</v>
      </c>
      <c r="H31" s="21"/>
      <c r="I31" s="40">
        <f t="shared" si="0"/>
        <v>90</v>
      </c>
      <c r="J31" s="22">
        <v>75</v>
      </c>
      <c r="K31" s="21">
        <v>100</v>
      </c>
      <c r="L31" s="22"/>
      <c r="M31" s="40">
        <f t="shared" si="1"/>
        <v>87.5</v>
      </c>
      <c r="N31" s="22"/>
      <c r="O31" s="22">
        <v>75</v>
      </c>
      <c r="P31" s="21">
        <v>100</v>
      </c>
      <c r="Q31" s="22">
        <v>85</v>
      </c>
      <c r="R31" s="22">
        <f t="shared" si="2"/>
        <v>92.5</v>
      </c>
      <c r="S31" s="57"/>
      <c r="T31" s="40">
        <f t="shared" si="3"/>
        <v>88.25</v>
      </c>
      <c r="U31" s="58">
        <f t="shared" si="4"/>
        <v>88.25</v>
      </c>
      <c r="V31" s="59" t="str">
        <f t="shared" si="5"/>
        <v>A</v>
      </c>
      <c r="W31" s="57" t="s">
        <v>42</v>
      </c>
      <c r="X31" s="22">
        <v>0</v>
      </c>
      <c r="Y31" s="40">
        <f>IF(T13&gt;0,((E31/T13)*((E13/U13)*100))+((I31/T13)*((I13/U13)*100))+((M31/T13)*((M13/U13)*100))+((N31/T13)*((N13/U13)*100))+((O31/T13)*((O13/U13)*100))+(IF((R31/T13)*((R13/U13)*100)&gt;(S31/T13)*((R13/U13)*100),(R31/T13)*((R13/U13)*100),(S31/T13)*((R13/U13)*100))))</f>
        <v>88.25</v>
      </c>
      <c r="Z31" s="25"/>
    </row>
    <row r="32" ht="20.25" customHeight="1" spans="1:26">
      <c r="A32" s="83" t="s">
        <v>76</v>
      </c>
      <c r="B32" s="18">
        <v>221200386</v>
      </c>
      <c r="C32" s="19"/>
      <c r="D32" s="20" t="s">
        <v>137</v>
      </c>
      <c r="E32" s="21">
        <v>100</v>
      </c>
      <c r="F32" s="21">
        <v>70</v>
      </c>
      <c r="G32" s="21">
        <v>70</v>
      </c>
      <c r="H32" s="21"/>
      <c r="I32" s="40">
        <f t="shared" si="0"/>
        <v>70</v>
      </c>
      <c r="J32" s="22">
        <v>80</v>
      </c>
      <c r="K32" s="22">
        <v>70</v>
      </c>
      <c r="L32" s="22"/>
      <c r="M32" s="40">
        <f t="shared" si="1"/>
        <v>75</v>
      </c>
      <c r="N32" s="22"/>
      <c r="O32" s="22">
        <v>80</v>
      </c>
      <c r="P32" s="22">
        <v>80</v>
      </c>
      <c r="Q32" s="22">
        <v>85</v>
      </c>
      <c r="R32" s="22">
        <f t="shared" si="2"/>
        <v>82.5</v>
      </c>
      <c r="S32" s="57"/>
      <c r="T32" s="40">
        <f t="shared" si="3"/>
        <v>79.75</v>
      </c>
      <c r="U32" s="58">
        <f t="shared" si="4"/>
        <v>79.75</v>
      </c>
      <c r="V32" s="59" t="str">
        <f t="shared" si="5"/>
        <v>AB</v>
      </c>
      <c r="W32" s="57" t="s">
        <v>42</v>
      </c>
      <c r="X32" s="22">
        <v>0</v>
      </c>
      <c r="Y32" s="40">
        <f>IF(T13&gt;0,((E32/T13)*((E13/U13)*100))+((I32/T13)*((I13/U13)*100))+((M32/T13)*((M13/U13)*100))+((N32/T13)*((N13/U13)*100))+((O32/T13)*((O13/U13)*100))+(IF((R32/T13)*((R13/U13)*100)&gt;(S32/T13)*((R13/U13)*100),(R32/T13)*((R13/U13)*100),(S32/T13)*((R13/U13)*100))))</f>
        <v>79.75</v>
      </c>
      <c r="Z32" s="25"/>
    </row>
    <row r="33" ht="20.25" customHeight="1" spans="1:26">
      <c r="A33" s="83" t="s">
        <v>78</v>
      </c>
      <c r="B33" s="18">
        <v>221200387</v>
      </c>
      <c r="C33" s="19"/>
      <c r="D33" s="20" t="s">
        <v>138</v>
      </c>
      <c r="E33" s="21">
        <v>85.71</v>
      </c>
      <c r="F33" s="21">
        <v>76</v>
      </c>
      <c r="G33" s="21">
        <v>100</v>
      </c>
      <c r="H33" s="21"/>
      <c r="I33" s="40">
        <f t="shared" si="0"/>
        <v>88</v>
      </c>
      <c r="J33" s="22">
        <v>79</v>
      </c>
      <c r="K33" s="21">
        <v>100</v>
      </c>
      <c r="L33" s="22"/>
      <c r="M33" s="40">
        <f t="shared" si="1"/>
        <v>89.5</v>
      </c>
      <c r="N33" s="22"/>
      <c r="O33" s="22">
        <v>80</v>
      </c>
      <c r="P33" s="21">
        <v>100</v>
      </c>
      <c r="Q33" s="22">
        <v>85</v>
      </c>
      <c r="R33" s="22">
        <f t="shared" si="2"/>
        <v>92.5</v>
      </c>
      <c r="S33" s="57"/>
      <c r="T33" s="40">
        <f t="shared" si="3"/>
        <v>87.821</v>
      </c>
      <c r="U33" s="58">
        <f t="shared" si="4"/>
        <v>87.821</v>
      </c>
      <c r="V33" s="59" t="str">
        <f t="shared" si="5"/>
        <v>A</v>
      </c>
      <c r="W33" s="57" t="s">
        <v>42</v>
      </c>
      <c r="X33" s="22">
        <v>0</v>
      </c>
      <c r="Y33" s="40">
        <f>IF(T13&gt;0,((E33/T13)*((E13/U13)*100))+((I33/T13)*((I13/U13)*100))+((M33/T13)*((M13/U13)*100))+((N33/T13)*((N13/U13)*100))+((O33/T13)*((O13/U13)*100))+(IF((R33/T13)*((R13/U13)*100)&gt;(S33/T13)*((R13/U13)*100),(R33/T13)*((R13/U13)*100),(S33/T13)*((R13/U13)*100))))</f>
        <v>87.821</v>
      </c>
      <c r="Z33" s="25"/>
    </row>
    <row r="34" ht="20.25" customHeight="1" spans="1:26">
      <c r="A34" s="83" t="s">
        <v>80</v>
      </c>
      <c r="B34" s="18">
        <v>221200388</v>
      </c>
      <c r="C34" s="19"/>
      <c r="D34" s="20" t="s">
        <v>139</v>
      </c>
      <c r="E34" s="21">
        <v>92.86</v>
      </c>
      <c r="F34" s="21">
        <v>78</v>
      </c>
      <c r="G34" s="21">
        <v>100</v>
      </c>
      <c r="H34" s="21"/>
      <c r="I34" s="40">
        <f t="shared" si="0"/>
        <v>89</v>
      </c>
      <c r="J34" s="22">
        <v>80</v>
      </c>
      <c r="K34" s="21">
        <v>100</v>
      </c>
      <c r="L34" s="22"/>
      <c r="M34" s="40">
        <f t="shared" si="1"/>
        <v>90</v>
      </c>
      <c r="N34" s="22"/>
      <c r="O34" s="22">
        <v>80</v>
      </c>
      <c r="P34" s="21">
        <v>100</v>
      </c>
      <c r="Q34" s="22">
        <v>90</v>
      </c>
      <c r="R34" s="22">
        <f t="shared" si="2"/>
        <v>95</v>
      </c>
      <c r="S34" s="57"/>
      <c r="T34" s="40">
        <f t="shared" si="3"/>
        <v>89.586</v>
      </c>
      <c r="U34" s="58">
        <f t="shared" si="4"/>
        <v>89.586</v>
      </c>
      <c r="V34" s="59" t="str">
        <f t="shared" si="5"/>
        <v>A</v>
      </c>
      <c r="W34" s="57" t="s">
        <v>42</v>
      </c>
      <c r="X34" s="22">
        <v>0</v>
      </c>
      <c r="Y34" s="40">
        <f>IF(T13&gt;0,((E34/T13)*((E13/U13)*100))+((I34/T13)*((I13/U13)*100))+((M34/T13)*((M13/U13)*100))+((N34/T13)*((N13/U13)*100))+((O34/T13)*((O13/U13)*100))+(IF((R34/T13)*((R13/U13)*100)&gt;(S34/T13)*((R13/U13)*100),(R34/T13)*((R13/U13)*100),(S34/T13)*((R13/U13)*100))))</f>
        <v>89.586</v>
      </c>
      <c r="Z34" s="25"/>
    </row>
    <row r="35" ht="20.25" customHeight="1" spans="1:26">
      <c r="A35" s="83" t="s">
        <v>82</v>
      </c>
      <c r="B35" s="18">
        <v>221200389</v>
      </c>
      <c r="C35" s="19"/>
      <c r="D35" s="20" t="s">
        <v>140</v>
      </c>
      <c r="E35" s="21">
        <v>100</v>
      </c>
      <c r="F35" s="21">
        <v>80</v>
      </c>
      <c r="G35" s="21">
        <v>100</v>
      </c>
      <c r="H35" s="21"/>
      <c r="I35" s="40">
        <f t="shared" si="0"/>
        <v>90</v>
      </c>
      <c r="J35" s="22">
        <v>80</v>
      </c>
      <c r="K35" s="21">
        <v>100</v>
      </c>
      <c r="L35" s="22"/>
      <c r="M35" s="40">
        <f t="shared" si="1"/>
        <v>90</v>
      </c>
      <c r="N35" s="22"/>
      <c r="O35" s="22">
        <v>80</v>
      </c>
      <c r="P35" s="21">
        <v>100</v>
      </c>
      <c r="Q35" s="22">
        <v>85</v>
      </c>
      <c r="R35" s="22">
        <f t="shared" si="2"/>
        <v>92.5</v>
      </c>
      <c r="S35" s="57"/>
      <c r="T35" s="40">
        <f t="shared" si="3"/>
        <v>89.75</v>
      </c>
      <c r="U35" s="58">
        <f t="shared" si="4"/>
        <v>89.75</v>
      </c>
      <c r="V35" s="59" t="str">
        <f t="shared" si="5"/>
        <v>A</v>
      </c>
      <c r="W35" s="57" t="s">
        <v>42</v>
      </c>
      <c r="X35" s="22">
        <v>0</v>
      </c>
      <c r="Y35" s="40">
        <f>IF(T13&gt;0,((E35/T13)*((E13/U13)*100))+((I35/T13)*((I13/U13)*100))+((M35/T13)*((M13/U13)*100))+((N35/T13)*((N13/U13)*100))+((O35/T13)*((O13/U13)*100))+(IF((R35/T13)*((R13/U13)*100)&gt;(S35/T13)*((R13/U13)*100),(R35/T13)*((R13/U13)*100),(S35/T13)*((R13/U13)*100))))</f>
        <v>89.75</v>
      </c>
      <c r="Z35" s="25"/>
    </row>
    <row r="36" ht="20.25" customHeight="1" spans="1:26">
      <c r="A36" s="83" t="s">
        <v>84</v>
      </c>
      <c r="B36" s="18">
        <v>221200390</v>
      </c>
      <c r="C36" s="19"/>
      <c r="D36" s="20" t="s">
        <v>141</v>
      </c>
      <c r="E36" s="21">
        <v>85.71</v>
      </c>
      <c r="F36" s="21">
        <v>75</v>
      </c>
      <c r="G36" s="21">
        <v>90</v>
      </c>
      <c r="H36" s="21"/>
      <c r="I36" s="40">
        <f t="shared" si="0"/>
        <v>82.5</v>
      </c>
      <c r="J36" s="22">
        <v>76</v>
      </c>
      <c r="K36" s="21">
        <v>100</v>
      </c>
      <c r="L36" s="22"/>
      <c r="M36" s="40">
        <f t="shared" si="1"/>
        <v>88</v>
      </c>
      <c r="N36" s="22"/>
      <c r="O36" s="22">
        <v>78</v>
      </c>
      <c r="P36" s="21">
        <v>100</v>
      </c>
      <c r="Q36" s="22">
        <v>80</v>
      </c>
      <c r="R36" s="22">
        <f t="shared" si="2"/>
        <v>90</v>
      </c>
      <c r="S36" s="57"/>
      <c r="T36" s="40">
        <f t="shared" si="3"/>
        <v>85.271</v>
      </c>
      <c r="U36" s="58">
        <f t="shared" si="4"/>
        <v>85.271</v>
      </c>
      <c r="V36" s="59" t="str">
        <f t="shared" si="5"/>
        <v>A</v>
      </c>
      <c r="W36" s="57" t="s">
        <v>42</v>
      </c>
      <c r="X36" s="22">
        <v>0</v>
      </c>
      <c r="Y36" s="40">
        <f>IF(T13&gt;0,((E36/T13)*((E13/U13)*100))+((I36/T13)*((I13/U13)*100))+((M36/T13)*((M13/U13)*100))+((N36/T13)*((N13/U13)*100))+((O36/T13)*((O13/U13)*100))+(IF((R36/T13)*((R13/U13)*100)&gt;(S36/T13)*((R13/U13)*100),(R36/T13)*((R13/U13)*100),(S36/T13)*((R13/U13)*100))))</f>
        <v>85.271</v>
      </c>
      <c r="Z36" s="25"/>
    </row>
    <row r="37" ht="20.25" customHeight="1" spans="1:26">
      <c r="A37" s="83" t="s">
        <v>86</v>
      </c>
      <c r="B37" s="18">
        <v>221200391</v>
      </c>
      <c r="C37" s="19"/>
      <c r="D37" s="20" t="s">
        <v>142</v>
      </c>
      <c r="E37" s="21">
        <v>100</v>
      </c>
      <c r="F37" s="21">
        <v>80</v>
      </c>
      <c r="G37" s="21">
        <v>100</v>
      </c>
      <c r="H37" s="21"/>
      <c r="I37" s="40">
        <f t="shared" si="0"/>
        <v>90</v>
      </c>
      <c r="J37" s="22">
        <v>80</v>
      </c>
      <c r="K37" s="21">
        <v>100</v>
      </c>
      <c r="L37" s="22"/>
      <c r="M37" s="40">
        <f t="shared" si="1"/>
        <v>90</v>
      </c>
      <c r="N37" s="22"/>
      <c r="O37" s="22">
        <v>80</v>
      </c>
      <c r="P37" s="21">
        <v>100</v>
      </c>
      <c r="Q37" s="22">
        <v>85</v>
      </c>
      <c r="R37" s="22">
        <f t="shared" si="2"/>
        <v>92.5</v>
      </c>
      <c r="S37" s="57"/>
      <c r="T37" s="40">
        <f t="shared" si="3"/>
        <v>89.75</v>
      </c>
      <c r="U37" s="58">
        <f t="shared" si="4"/>
        <v>89.75</v>
      </c>
      <c r="V37" s="59" t="str">
        <f t="shared" si="5"/>
        <v>A</v>
      </c>
      <c r="W37" s="57" t="s">
        <v>42</v>
      </c>
      <c r="X37" s="22">
        <v>0</v>
      </c>
      <c r="Y37" s="40">
        <f>IF(T13&gt;0,((E37/T13)*((E13/U13)*100))+((I37/T13)*((I13/U13)*100))+((M37/T13)*((M13/U13)*100))+((N37/T13)*((N13/U13)*100))+((O37/T13)*((O13/U13)*100))+(IF((R37/T13)*((R13/U13)*100)&gt;(S37/T13)*((R13/U13)*100),(R37/T13)*((R13/U13)*100),(S37/T13)*((R13/U13)*100))))</f>
        <v>89.75</v>
      </c>
      <c r="Z37" s="25"/>
    </row>
    <row r="38" ht="20.25" customHeight="1" spans="1:26">
      <c r="A38" s="83" t="s">
        <v>88</v>
      </c>
      <c r="B38" s="18">
        <v>221200392</v>
      </c>
      <c r="C38" s="19"/>
      <c r="D38" s="20" t="s">
        <v>143</v>
      </c>
      <c r="E38" s="21">
        <v>78.57</v>
      </c>
      <c r="F38" s="21">
        <v>75</v>
      </c>
      <c r="G38" s="21">
        <v>90</v>
      </c>
      <c r="H38" s="21"/>
      <c r="I38" s="40">
        <f t="shared" si="0"/>
        <v>82.5</v>
      </c>
      <c r="J38" s="22">
        <v>78</v>
      </c>
      <c r="K38" s="21">
        <v>100</v>
      </c>
      <c r="L38" s="22"/>
      <c r="M38" s="40">
        <f t="shared" si="1"/>
        <v>89</v>
      </c>
      <c r="N38" s="22"/>
      <c r="O38" s="22">
        <v>78</v>
      </c>
      <c r="P38" s="21">
        <v>100</v>
      </c>
      <c r="Q38" s="22">
        <v>80</v>
      </c>
      <c r="R38" s="22">
        <f t="shared" si="2"/>
        <v>90</v>
      </c>
      <c r="S38" s="57"/>
      <c r="T38" s="40">
        <f t="shared" si="3"/>
        <v>84.757</v>
      </c>
      <c r="U38" s="58">
        <f t="shared" si="4"/>
        <v>84.757</v>
      </c>
      <c r="V38" s="59" t="str">
        <f t="shared" si="5"/>
        <v>A</v>
      </c>
      <c r="W38" s="57" t="s">
        <v>42</v>
      </c>
      <c r="X38" s="22">
        <v>0</v>
      </c>
      <c r="Y38" s="40">
        <f>IF(T13&gt;0,((E38/T13)*((E13/U13)*100))+((I38/T13)*((I13/U13)*100))+((M38/T13)*((M13/U13)*100))+((N38/T13)*((N13/U13)*100))+((O38/T13)*((O13/U13)*100))+(IF((R38/T13)*((R13/U13)*100)&gt;(S38/T13)*((R13/U13)*100),(R38/T13)*((R13/U13)*100),(S38/T13)*((R13/U13)*100))))</f>
        <v>84.757</v>
      </c>
      <c r="Z38" s="25"/>
    </row>
    <row r="39" ht="20.25" customHeight="1" spans="1:26">
      <c r="A39" s="83" t="s">
        <v>90</v>
      </c>
      <c r="B39" s="18">
        <v>221200393</v>
      </c>
      <c r="C39" s="19"/>
      <c r="D39" s="20" t="s">
        <v>144</v>
      </c>
      <c r="E39" s="21">
        <v>92.86</v>
      </c>
      <c r="F39" s="21">
        <v>80</v>
      </c>
      <c r="G39" s="21">
        <v>100</v>
      </c>
      <c r="H39" s="21"/>
      <c r="I39" s="40">
        <f t="shared" si="0"/>
        <v>90</v>
      </c>
      <c r="J39" s="22">
        <v>80</v>
      </c>
      <c r="K39" s="21">
        <v>100</v>
      </c>
      <c r="L39" s="22"/>
      <c r="M39" s="40">
        <f t="shared" si="1"/>
        <v>90</v>
      </c>
      <c r="N39" s="22"/>
      <c r="O39" s="22">
        <v>80</v>
      </c>
      <c r="P39" s="21">
        <v>90</v>
      </c>
      <c r="Q39" s="22">
        <v>80</v>
      </c>
      <c r="R39" s="22">
        <f t="shared" si="2"/>
        <v>85</v>
      </c>
      <c r="S39" s="57"/>
      <c r="T39" s="40">
        <f t="shared" si="3"/>
        <v>86.786</v>
      </c>
      <c r="U39" s="58">
        <f t="shared" si="4"/>
        <v>86.786</v>
      </c>
      <c r="V39" s="59" t="str">
        <f t="shared" si="5"/>
        <v>A</v>
      </c>
      <c r="W39" s="57" t="s">
        <v>42</v>
      </c>
      <c r="X39" s="22">
        <v>0</v>
      </c>
      <c r="Y39" s="40">
        <f>IF(T13&gt;0,((E39/T13)*((E13/U13)*100))+((I39/T13)*((I13/U13)*100))+((M39/T13)*((M13/U13)*100))+((N39/T13)*((N13/U13)*100))+((O39/T13)*((O13/U13)*100))+(IF((R39/T13)*((R13/U13)*100)&gt;(S39/T13)*((R13/U13)*100),(R39/T13)*((R13/U13)*100),(S39/T13)*((R13/U13)*100))))</f>
        <v>86.786</v>
      </c>
      <c r="Z39" s="25"/>
    </row>
    <row r="40" ht="20.25" customHeight="1" spans="1:26">
      <c r="A40" s="83" t="s">
        <v>92</v>
      </c>
      <c r="B40" s="18">
        <v>221200394</v>
      </c>
      <c r="C40" s="19"/>
      <c r="D40" s="20" t="s">
        <v>145</v>
      </c>
      <c r="E40" s="21">
        <v>92.86</v>
      </c>
      <c r="F40" s="21">
        <v>70</v>
      </c>
      <c r="G40" s="21">
        <v>100</v>
      </c>
      <c r="H40" s="21"/>
      <c r="I40" s="40">
        <f t="shared" si="0"/>
        <v>85</v>
      </c>
      <c r="J40" s="22">
        <v>75</v>
      </c>
      <c r="K40" s="21">
        <v>100</v>
      </c>
      <c r="L40" s="22"/>
      <c r="M40" s="40">
        <f t="shared" si="1"/>
        <v>87.5</v>
      </c>
      <c r="N40" s="22"/>
      <c r="O40" s="22">
        <v>75</v>
      </c>
      <c r="P40" s="21">
        <v>100</v>
      </c>
      <c r="Q40" s="22">
        <v>85</v>
      </c>
      <c r="R40" s="22">
        <f t="shared" si="2"/>
        <v>92.5</v>
      </c>
      <c r="S40" s="57"/>
      <c r="T40" s="40">
        <f t="shared" si="3"/>
        <v>86.536</v>
      </c>
      <c r="U40" s="58">
        <f t="shared" si="4"/>
        <v>86.536</v>
      </c>
      <c r="V40" s="59" t="str">
        <f t="shared" si="5"/>
        <v>A</v>
      </c>
      <c r="W40" s="57" t="s">
        <v>42</v>
      </c>
      <c r="X40" s="22">
        <v>0</v>
      </c>
      <c r="Y40" s="40">
        <f>IF(T13&gt;0,((E40/T13)*((E13/U13)*100))+((I40/T13)*((I13/U13)*100))+((M40/T13)*((M13/U13)*100))+((N40/T13)*((N13/U13)*100))+((O40/T13)*((O13/U13)*100))+(IF((R40/T13)*((R13/U13)*100)&gt;(S40/T13)*((R13/U13)*100),(R40/T13)*((R13/U13)*100),(S40/T13)*((R13/U13)*100))))</f>
        <v>86.536</v>
      </c>
      <c r="Z40" s="25"/>
    </row>
    <row r="41" ht="20.25" customHeight="1" spans="1:26">
      <c r="A41" s="83" t="s">
        <v>94</v>
      </c>
      <c r="B41" s="18">
        <v>221200395</v>
      </c>
      <c r="C41" s="19"/>
      <c r="D41" s="20" t="s">
        <v>146</v>
      </c>
      <c r="E41" s="21">
        <v>85.71</v>
      </c>
      <c r="F41" s="21">
        <v>75</v>
      </c>
      <c r="G41" s="21">
        <v>80</v>
      </c>
      <c r="H41" s="21"/>
      <c r="I41" s="40">
        <f t="shared" si="0"/>
        <v>77.5</v>
      </c>
      <c r="J41" s="22">
        <v>75</v>
      </c>
      <c r="K41" s="21">
        <v>85</v>
      </c>
      <c r="L41" s="22"/>
      <c r="M41" s="40">
        <f t="shared" si="1"/>
        <v>80</v>
      </c>
      <c r="N41" s="22"/>
      <c r="O41" s="22">
        <v>80</v>
      </c>
      <c r="P41" s="21">
        <v>80</v>
      </c>
      <c r="Q41" s="22">
        <v>85</v>
      </c>
      <c r="R41" s="22">
        <f t="shared" si="2"/>
        <v>82.5</v>
      </c>
      <c r="S41" s="57"/>
      <c r="T41" s="40">
        <f t="shared" si="3"/>
        <v>80.821</v>
      </c>
      <c r="U41" s="58">
        <f t="shared" si="4"/>
        <v>80.821</v>
      </c>
      <c r="V41" s="59" t="str">
        <f t="shared" si="5"/>
        <v>A</v>
      </c>
      <c r="W41" s="57" t="s">
        <v>42</v>
      </c>
      <c r="X41" s="22">
        <v>0</v>
      </c>
      <c r="Y41" s="40">
        <f>IF(T13&gt;0,((E41/T13)*((E13/U13)*100))+((I41/T13)*((I13/U13)*100))+((M41/T13)*((M13/U13)*100))+((N41/T13)*((N13/U13)*100))+((O41/T13)*((O13/U13)*100))+(IF((R41/T13)*((R13/U13)*100)&gt;(S41/T13)*((R13/U13)*100),(R41/T13)*((R13/U13)*100),(S41/T13)*((R13/U13)*100))))</f>
        <v>80.821</v>
      </c>
      <c r="Z41" s="25"/>
    </row>
    <row r="42" ht="20.25" customHeight="1" spans="1:26">
      <c r="A42" s="83" t="s">
        <v>96</v>
      </c>
      <c r="B42" s="18">
        <v>221200397</v>
      </c>
      <c r="C42" s="19"/>
      <c r="D42" s="20" t="s">
        <v>147</v>
      </c>
      <c r="E42" s="21">
        <v>85.71</v>
      </c>
      <c r="F42" s="21">
        <v>76</v>
      </c>
      <c r="G42" s="21">
        <v>100</v>
      </c>
      <c r="H42" s="21"/>
      <c r="I42" s="40">
        <f t="shared" si="0"/>
        <v>88</v>
      </c>
      <c r="J42" s="22">
        <v>78</v>
      </c>
      <c r="K42" s="21">
        <v>100</v>
      </c>
      <c r="L42" s="22"/>
      <c r="M42" s="40">
        <f t="shared" si="1"/>
        <v>89</v>
      </c>
      <c r="N42" s="22"/>
      <c r="O42" s="22">
        <v>76</v>
      </c>
      <c r="P42" s="21">
        <v>100</v>
      </c>
      <c r="Q42" s="22">
        <v>85</v>
      </c>
      <c r="R42" s="22">
        <f t="shared" si="2"/>
        <v>92.5</v>
      </c>
      <c r="S42" s="57"/>
      <c r="T42" s="40">
        <f t="shared" si="3"/>
        <v>86.921</v>
      </c>
      <c r="U42" s="58">
        <f t="shared" si="4"/>
        <v>86.921</v>
      </c>
      <c r="V42" s="59" t="str">
        <f t="shared" si="5"/>
        <v>A</v>
      </c>
      <c r="W42" s="57" t="s">
        <v>42</v>
      </c>
      <c r="X42" s="22">
        <v>0</v>
      </c>
      <c r="Y42" s="40">
        <f>IF(T13&gt;0,((E42/T13)*((E13/U13)*100))+((I42/T13)*((I13/U13)*100))+((M42/T13)*((M13/U13)*100))+((N42/T13)*((N13/U13)*100))+((O42/T13)*((O13/U13)*100))+(IF((R42/T13)*((R13/U13)*100)&gt;(S42/T13)*((R13/U13)*100),(R42/T13)*((R13/U13)*100),(S42/T13)*((R13/U13)*100))))</f>
        <v>86.921</v>
      </c>
      <c r="Z42" s="25"/>
    </row>
    <row r="43" ht="20.25" customHeight="1" spans="1:26">
      <c r="A43" s="83" t="s">
        <v>98</v>
      </c>
      <c r="B43" s="18">
        <v>221200398</v>
      </c>
      <c r="C43" s="19"/>
      <c r="D43" s="20" t="s">
        <v>148</v>
      </c>
      <c r="E43" s="21">
        <v>92.86</v>
      </c>
      <c r="F43" s="21">
        <v>78</v>
      </c>
      <c r="G43" s="21">
        <v>100</v>
      </c>
      <c r="H43" s="21"/>
      <c r="I43" s="40">
        <f t="shared" si="0"/>
        <v>89</v>
      </c>
      <c r="J43" s="22">
        <v>75</v>
      </c>
      <c r="K43" s="21">
        <v>100</v>
      </c>
      <c r="L43" s="22"/>
      <c r="M43" s="40">
        <f t="shared" si="1"/>
        <v>87.5</v>
      </c>
      <c r="N43" s="22"/>
      <c r="O43" s="22">
        <v>78</v>
      </c>
      <c r="P43" s="21">
        <v>100</v>
      </c>
      <c r="Q43" s="22">
        <v>80</v>
      </c>
      <c r="R43" s="22">
        <f t="shared" si="2"/>
        <v>90</v>
      </c>
      <c r="S43" s="57"/>
      <c r="T43" s="40">
        <f t="shared" si="3"/>
        <v>87.186</v>
      </c>
      <c r="U43" s="58">
        <f t="shared" si="4"/>
        <v>87.186</v>
      </c>
      <c r="V43" s="59" t="str">
        <f t="shared" si="5"/>
        <v>A</v>
      </c>
      <c r="W43" s="57" t="s">
        <v>42</v>
      </c>
      <c r="X43" s="22">
        <v>0</v>
      </c>
      <c r="Y43" s="40">
        <f>IF(T13&gt;0,((E43/T13)*((E13/U13)*100))+((I43/T13)*((I13/U13)*100))+((M43/T13)*((M13/U13)*100))+((N43/T13)*((N13/U13)*100))+((O43/T13)*((O13/U13)*100))+(IF((R43/T13)*((R13/U13)*100)&gt;(S43/T13)*((R13/U13)*100),(R43/T13)*((R13/U13)*100),(S43/T13)*((R13/U13)*100))))</f>
        <v>87.186</v>
      </c>
      <c r="Z43" s="25"/>
    </row>
    <row r="44" ht="20.25" customHeight="1" spans="1:26">
      <c r="A44" s="83" t="s">
        <v>100</v>
      </c>
      <c r="B44" s="18">
        <v>221200400</v>
      </c>
      <c r="C44" s="19"/>
      <c r="D44" s="20" t="s">
        <v>149</v>
      </c>
      <c r="E44" s="21">
        <v>92.86</v>
      </c>
      <c r="F44" s="21">
        <v>75</v>
      </c>
      <c r="G44" s="21">
        <v>100</v>
      </c>
      <c r="H44" s="21"/>
      <c r="I44" s="40">
        <f t="shared" si="0"/>
        <v>87.5</v>
      </c>
      <c r="J44" s="22">
        <v>78</v>
      </c>
      <c r="K44" s="21">
        <v>100</v>
      </c>
      <c r="L44" s="22"/>
      <c r="M44" s="40">
        <f t="shared" si="1"/>
        <v>89</v>
      </c>
      <c r="N44" s="22"/>
      <c r="O44" s="22">
        <v>80</v>
      </c>
      <c r="P44" s="21">
        <v>100</v>
      </c>
      <c r="Q44" s="22">
        <v>80</v>
      </c>
      <c r="R44" s="22">
        <f t="shared" si="2"/>
        <v>90</v>
      </c>
      <c r="S44" s="57"/>
      <c r="T44" s="40">
        <f t="shared" si="3"/>
        <v>87.586</v>
      </c>
      <c r="U44" s="58">
        <f t="shared" si="4"/>
        <v>87.586</v>
      </c>
      <c r="V44" s="59" t="str">
        <f t="shared" si="5"/>
        <v>A</v>
      </c>
      <c r="W44" s="57" t="s">
        <v>42</v>
      </c>
      <c r="X44" s="22">
        <v>0</v>
      </c>
      <c r="Y44" s="40">
        <f>IF(T13&gt;0,((E44/T13)*((E13/U13)*100))+((I44/T13)*((I13/U13)*100))+((M44/T13)*((M13/U13)*100))+((N44/T13)*((N13/U13)*100))+((O44/T13)*((O13/U13)*100))+(IF((R44/T13)*((R13/U13)*100)&gt;(S44/T13)*((R13/U13)*100),(R44/T13)*((R13/U13)*100),(S44/T13)*((R13/U13)*100))))</f>
        <v>87.586</v>
      </c>
      <c r="Z44" s="25"/>
    </row>
    <row r="45" ht="20.25" customHeight="1" spans="1:26">
      <c r="A45" s="83" t="s">
        <v>150</v>
      </c>
      <c r="B45" s="18">
        <v>221200401</v>
      </c>
      <c r="C45" s="25"/>
      <c r="D45" s="20" t="s">
        <v>151</v>
      </c>
      <c r="E45" s="21">
        <v>100</v>
      </c>
      <c r="F45" s="21">
        <v>80</v>
      </c>
      <c r="G45" s="21">
        <v>100</v>
      </c>
      <c r="H45" s="21"/>
      <c r="I45" s="40">
        <f t="shared" si="0"/>
        <v>90</v>
      </c>
      <c r="J45" s="22">
        <v>80</v>
      </c>
      <c r="K45" s="21">
        <v>100</v>
      </c>
      <c r="L45" s="22"/>
      <c r="M45" s="40">
        <f t="shared" si="1"/>
        <v>90</v>
      </c>
      <c r="N45" s="22"/>
      <c r="O45" s="22">
        <v>80</v>
      </c>
      <c r="P45" s="21">
        <v>100</v>
      </c>
      <c r="Q45" s="22">
        <v>85</v>
      </c>
      <c r="R45" s="22">
        <f t="shared" si="2"/>
        <v>92.5</v>
      </c>
      <c r="S45" s="57"/>
      <c r="T45" s="40">
        <f t="shared" si="3"/>
        <v>89.75</v>
      </c>
      <c r="U45" s="58">
        <f t="shared" si="4"/>
        <v>89.75</v>
      </c>
      <c r="V45" s="59" t="str">
        <f t="shared" si="5"/>
        <v>A</v>
      </c>
      <c r="W45" s="57" t="s">
        <v>42</v>
      </c>
      <c r="X45" s="22">
        <v>0</v>
      </c>
      <c r="Y45" s="40">
        <f>IF(T13&gt;0,((E45/T13)*((E13/U13)*100))+((I45/T13)*((I13/U13)*100))+((M45/T13)*((M13/U13)*100))+((N45/T13)*((N13/U13)*100))+((O45/T13)*((O13/U13)*100))+(IF((R45/T13)*((R13/U13)*100)&gt;(S45/T13)*((R13/U13)*100),(R45/T13)*((R13/U13)*100),(S45/T13)*((R13/U13)*100))))</f>
        <v>89.75</v>
      </c>
      <c r="Z45" s="25"/>
    </row>
    <row r="46" ht="14.25" customHeight="1" spans="1:25">
      <c r="A46" s="2"/>
      <c r="B46" s="26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61"/>
    </row>
    <row r="47" ht="12.75" customHeight="1" spans="1:26">
      <c r="A47" s="2"/>
      <c r="B47" s="2"/>
      <c r="C47" s="2"/>
      <c r="D47" s="27" t="s">
        <v>102</v>
      </c>
      <c r="E47" s="27" t="s">
        <v>103</v>
      </c>
      <c r="F47" s="28" t="s">
        <v>104</v>
      </c>
      <c r="G47" s="29"/>
      <c r="H47" s="30"/>
      <c r="I47" s="2"/>
      <c r="J47" s="30"/>
      <c r="K47" s="30"/>
      <c r="L47" s="30"/>
      <c r="M47" s="2"/>
      <c r="N47" s="2"/>
      <c r="O47" s="2"/>
      <c r="P47" s="2"/>
      <c r="Q47" s="2"/>
      <c r="R47" s="30"/>
      <c r="S47" s="30"/>
      <c r="T47" s="30"/>
      <c r="U47" s="2"/>
      <c r="V47" s="2"/>
      <c r="W47" s="2"/>
      <c r="X47" s="2"/>
      <c r="Y47" s="61"/>
      <c r="Z47" s="2"/>
    </row>
    <row r="48" ht="12.75" customHeight="1" spans="1:26">
      <c r="A48" s="2"/>
      <c r="B48" s="2"/>
      <c r="C48" s="2"/>
      <c r="D48" s="31" t="s">
        <v>105</v>
      </c>
      <c r="E48" s="31">
        <f>COUNTIF(V14:V45,"A")</f>
        <v>28</v>
      </c>
      <c r="F48" s="32">
        <f t="shared" ref="F48:F55" si="6">E48/$A$45</f>
        <v>0.875</v>
      </c>
      <c r="G48" s="29"/>
      <c r="H48" s="30"/>
      <c r="I48" s="2"/>
      <c r="J48" s="41"/>
      <c r="K48" s="41"/>
      <c r="L48" s="41"/>
      <c r="M48" s="2"/>
      <c r="N48" s="2"/>
      <c r="O48" s="2"/>
      <c r="P48" s="2"/>
      <c r="Q48" s="2"/>
      <c r="R48" s="60"/>
      <c r="S48" s="60"/>
      <c r="T48" s="60"/>
      <c r="U48" s="2"/>
      <c r="V48" s="2"/>
      <c r="W48" s="2"/>
      <c r="X48" s="2"/>
      <c r="Y48" s="61"/>
      <c r="Z48" s="2"/>
    </row>
    <row r="49" ht="12.75" customHeight="1" spans="1:26">
      <c r="A49" s="2"/>
      <c r="B49" s="2"/>
      <c r="C49" s="2"/>
      <c r="D49" s="31" t="s">
        <v>106</v>
      </c>
      <c r="E49" s="31">
        <f>COUNTIF(V14:V45,"AB")</f>
        <v>3</v>
      </c>
      <c r="F49" s="32">
        <f t="shared" si="6"/>
        <v>0.09375</v>
      </c>
      <c r="G49" s="29"/>
      <c r="H49" s="30"/>
      <c r="I49" s="2"/>
      <c r="J49" s="41"/>
      <c r="K49" s="41"/>
      <c r="L49" s="41"/>
      <c r="M49" s="2"/>
      <c r="N49" s="2"/>
      <c r="O49" s="2"/>
      <c r="P49" s="2"/>
      <c r="Q49" s="2"/>
      <c r="R49" s="60"/>
      <c r="S49" s="60"/>
      <c r="T49" s="60"/>
      <c r="U49" s="2"/>
      <c r="V49" s="2"/>
      <c r="W49" s="2"/>
      <c r="X49" s="2"/>
      <c r="Y49" s="61"/>
      <c r="Z49" s="2"/>
    </row>
    <row r="50" ht="12.75" customHeight="1" spans="1:26">
      <c r="A50" s="2"/>
      <c r="B50" s="2"/>
      <c r="C50" s="2"/>
      <c r="D50" s="31" t="s">
        <v>107</v>
      </c>
      <c r="E50" s="31">
        <f>COUNTIF(V14:V45,"B")</f>
        <v>0</v>
      </c>
      <c r="F50" s="32">
        <f t="shared" si="6"/>
        <v>0</v>
      </c>
      <c r="G50" s="29"/>
      <c r="H50" s="30"/>
      <c r="I50" s="2"/>
      <c r="J50" s="41"/>
      <c r="K50" s="41"/>
      <c r="L50" s="41"/>
      <c r="M50" s="2"/>
      <c r="N50" s="2"/>
      <c r="O50" s="2"/>
      <c r="P50" s="2"/>
      <c r="Q50" s="2"/>
      <c r="R50" s="60"/>
      <c r="S50" s="60"/>
      <c r="T50" s="60"/>
      <c r="U50" s="2"/>
      <c r="V50" s="2"/>
      <c r="W50" s="2"/>
      <c r="X50" s="2"/>
      <c r="Y50" s="61"/>
      <c r="Z50" s="2"/>
    </row>
    <row r="51" ht="12.75" customHeight="1" spans="1:26">
      <c r="A51" s="2"/>
      <c r="B51" s="2"/>
      <c r="C51" s="2"/>
      <c r="D51" s="31" t="s">
        <v>108</v>
      </c>
      <c r="E51" s="31">
        <f>COUNTIF(V14:V45,"BC")</f>
        <v>1</v>
      </c>
      <c r="F51" s="32">
        <f t="shared" si="6"/>
        <v>0.03125</v>
      </c>
      <c r="G51" s="29"/>
      <c r="H51" s="30"/>
      <c r="I51" s="2"/>
      <c r="J51" s="41"/>
      <c r="K51" s="41"/>
      <c r="L51" s="41"/>
      <c r="M51" s="2"/>
      <c r="N51" s="2"/>
      <c r="O51" s="2"/>
      <c r="P51" s="2"/>
      <c r="Q51" s="2"/>
      <c r="R51" s="60"/>
      <c r="S51" s="60"/>
      <c r="T51" s="60"/>
      <c r="U51" s="2"/>
      <c r="V51" s="2"/>
      <c r="W51" s="2"/>
      <c r="X51" s="2"/>
      <c r="Y51" s="61"/>
      <c r="Z51" s="2"/>
    </row>
    <row r="52" ht="12.75" customHeight="1" spans="1:26">
      <c r="A52" s="2"/>
      <c r="B52" s="2"/>
      <c r="C52" s="2"/>
      <c r="D52" s="31" t="s">
        <v>109</v>
      </c>
      <c r="E52" s="31">
        <f>COUNTIF(V14:V45,"C")</f>
        <v>0</v>
      </c>
      <c r="F52" s="32">
        <f t="shared" si="6"/>
        <v>0</v>
      </c>
      <c r="G52" s="29"/>
      <c r="H52" s="30"/>
      <c r="I52" s="2"/>
      <c r="J52" s="41"/>
      <c r="K52" s="41"/>
      <c r="L52" s="41"/>
      <c r="M52" s="2"/>
      <c r="N52" s="2"/>
      <c r="O52" s="2"/>
      <c r="P52" s="2"/>
      <c r="Q52" s="2"/>
      <c r="R52" s="60"/>
      <c r="S52" s="60"/>
      <c r="T52" s="60"/>
      <c r="U52" s="2"/>
      <c r="V52" s="2"/>
      <c r="W52" s="2"/>
      <c r="X52" s="2"/>
      <c r="Y52" s="61"/>
      <c r="Z52" s="2"/>
    </row>
    <row r="53" ht="12.75" customHeight="1" spans="1:26">
      <c r="A53" s="2"/>
      <c r="B53" s="2"/>
      <c r="C53" s="2"/>
      <c r="D53" s="31" t="s">
        <v>110</v>
      </c>
      <c r="E53" s="31">
        <f>COUNTIF(V14:V45,"D")</f>
        <v>0</v>
      </c>
      <c r="F53" s="32">
        <f t="shared" si="6"/>
        <v>0</v>
      </c>
      <c r="G53" s="29"/>
      <c r="H53" s="30"/>
      <c r="I53" s="2"/>
      <c r="J53" s="41"/>
      <c r="K53" s="41"/>
      <c r="L53" s="41"/>
      <c r="M53" s="2"/>
      <c r="N53" s="2"/>
      <c r="O53" s="2"/>
      <c r="P53" s="2"/>
      <c r="Q53" s="2"/>
      <c r="R53" s="60"/>
      <c r="S53" s="60"/>
      <c r="T53" s="60"/>
      <c r="U53" s="2"/>
      <c r="V53" s="2"/>
      <c r="W53" s="2"/>
      <c r="X53" s="2"/>
      <c r="Y53" s="61"/>
      <c r="Z53" s="2"/>
    </row>
    <row r="54" ht="12.75" customHeight="1" spans="1:26">
      <c r="A54" s="2"/>
      <c r="B54" s="2"/>
      <c r="C54" s="2"/>
      <c r="D54" s="31" t="s">
        <v>111</v>
      </c>
      <c r="E54" s="31">
        <f>COUNTIF(V14:V45,"E")</f>
        <v>0</v>
      </c>
      <c r="F54" s="32">
        <f t="shared" si="6"/>
        <v>0</v>
      </c>
      <c r="G54" s="29"/>
      <c r="H54" s="30"/>
      <c r="I54" s="2"/>
      <c r="J54" s="41"/>
      <c r="K54" s="41"/>
      <c r="L54" s="41"/>
      <c r="M54" s="2"/>
      <c r="N54" s="2"/>
      <c r="O54" s="2"/>
      <c r="P54" s="2"/>
      <c r="Q54" s="2"/>
      <c r="R54" s="60"/>
      <c r="S54" s="60"/>
      <c r="T54" s="60"/>
      <c r="U54" s="2"/>
      <c r="V54" s="2"/>
      <c r="W54" s="2"/>
      <c r="X54" s="2"/>
      <c r="Y54" s="61"/>
      <c r="Z54" s="2"/>
    </row>
    <row r="55" ht="12.75" customHeight="1" spans="1:26">
      <c r="A55" s="2"/>
      <c r="B55" s="2"/>
      <c r="C55" s="2"/>
      <c r="D55" s="33" t="s">
        <v>112</v>
      </c>
      <c r="E55" s="31">
        <f>SUM(E48:E54)</f>
        <v>32</v>
      </c>
      <c r="F55" s="32">
        <f t="shared" si="6"/>
        <v>1</v>
      </c>
      <c r="G55" s="29"/>
      <c r="H55" s="30"/>
      <c r="I55" s="2"/>
      <c r="J55" s="41"/>
      <c r="K55" s="41"/>
      <c r="L55" s="41"/>
      <c r="M55" s="2"/>
      <c r="N55" s="2"/>
      <c r="O55" s="2"/>
      <c r="P55" s="2"/>
      <c r="Q55" s="2"/>
      <c r="R55" s="60"/>
      <c r="S55" s="60"/>
      <c r="T55" s="60"/>
      <c r="U55" s="2"/>
      <c r="V55" s="2"/>
      <c r="W55" s="2"/>
      <c r="X55" s="2"/>
      <c r="Y55" s="61"/>
      <c r="Z55" s="2"/>
    </row>
    <row r="56" ht="21.75" customHeight="1" spans="1:26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35"/>
      <c r="N56" s="35"/>
      <c r="O56" s="25"/>
      <c r="P56" s="42"/>
      <c r="Q56" s="25"/>
      <c r="R56" s="35" t="s">
        <v>113</v>
      </c>
      <c r="S56" s="43"/>
      <c r="T56" s="43"/>
      <c r="U56" s="25"/>
      <c r="V56" s="25"/>
      <c r="W56" s="25"/>
      <c r="X56" s="25"/>
      <c r="Y56" s="67"/>
      <c r="Z56" s="25"/>
    </row>
    <row r="57" ht="12.75" customHeight="1" spans="1:26">
      <c r="A57" s="25"/>
      <c r="B57" s="25"/>
      <c r="C57" s="25"/>
      <c r="D57" s="34"/>
      <c r="E57" s="35"/>
      <c r="F57" s="35"/>
      <c r="G57" s="35"/>
      <c r="H57" s="35"/>
      <c r="I57" s="43"/>
      <c r="J57" s="43"/>
      <c r="K57" s="43"/>
      <c r="L57" s="43"/>
      <c r="M57" s="25"/>
      <c r="N57" s="25"/>
      <c r="O57" s="25"/>
      <c r="P57" s="25" t="s">
        <v>114</v>
      </c>
      <c r="Q57" s="25"/>
      <c r="R57" s="25"/>
      <c r="S57" s="25"/>
      <c r="T57" s="25"/>
      <c r="U57" s="25"/>
      <c r="V57" s="25"/>
      <c r="W57" s="25"/>
      <c r="X57" s="25"/>
      <c r="Y57" s="67"/>
      <c r="Z57" s="25"/>
    </row>
    <row r="58" ht="12.75" customHeight="1" spans="1:26">
      <c r="A58" s="25"/>
      <c r="B58" s="25"/>
      <c r="C58" s="25"/>
      <c r="D58" s="34"/>
      <c r="E58" s="35"/>
      <c r="F58" s="35"/>
      <c r="G58" s="35"/>
      <c r="H58" s="35"/>
      <c r="I58" s="43"/>
      <c r="J58" s="43"/>
      <c r="K58" s="43"/>
      <c r="L58" s="43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67"/>
      <c r="Z58" s="25"/>
    </row>
    <row r="59" ht="12.75" customHeight="1" spans="1:26">
      <c r="A59" s="25"/>
      <c r="B59" s="25"/>
      <c r="C59" s="25"/>
      <c r="D59" s="34"/>
      <c r="E59" s="35"/>
      <c r="F59" s="35"/>
      <c r="G59" s="35"/>
      <c r="H59" s="35"/>
      <c r="I59" s="43"/>
      <c r="J59" s="43"/>
      <c r="K59" s="43"/>
      <c r="L59" s="43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67"/>
      <c r="Z59" s="25"/>
    </row>
    <row r="60" ht="12.75" customHeight="1" spans="1:26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67"/>
      <c r="Z60" s="25"/>
    </row>
    <row r="61" ht="12.75" customHeight="1" spans="1:26">
      <c r="A61" s="25" t="s">
        <v>115</v>
      </c>
      <c r="B61" s="25"/>
      <c r="C61" s="25"/>
      <c r="D61" s="25"/>
      <c r="E61" s="25" t="s">
        <v>116</v>
      </c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 t="s">
        <v>117</v>
      </c>
      <c r="Q61" s="25"/>
      <c r="R61" s="25"/>
      <c r="S61" s="25"/>
      <c r="T61" s="25"/>
      <c r="U61" s="25"/>
      <c r="V61" s="25"/>
      <c r="W61" s="25"/>
      <c r="X61" s="25"/>
      <c r="Y61" s="67"/>
      <c r="Z61" s="25"/>
    </row>
    <row r="62" ht="12.75" customHeight="1" spans="1:26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67"/>
      <c r="Z62" s="25"/>
    </row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1">
    <mergeCell ref="E11:O11"/>
    <mergeCell ref="R11:T11"/>
    <mergeCell ref="U11:V11"/>
    <mergeCell ref="F12:I12"/>
    <mergeCell ref="J12:M12"/>
    <mergeCell ref="P12:R12"/>
    <mergeCell ref="A13:D13"/>
    <mergeCell ref="A11:A12"/>
    <mergeCell ref="B11:B12"/>
    <mergeCell ref="C11:C12"/>
    <mergeCell ref="D11:D12"/>
  </mergeCells>
  <pageMargins left="0.261811024" right="0" top="0.354330709" bottom="0.25" header="0" footer="0"/>
  <pageSetup paperSize="9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Edutech (01)</vt:lpstr>
      <vt:lpstr>Edutech (02)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PGMI</dc:creator>
  <cp:lastModifiedBy>Hardan Gutama</cp:lastModifiedBy>
  <dcterms:created xsi:type="dcterms:W3CDTF">2025-08-11T10:08:00Z</dcterms:created>
  <dcterms:modified xsi:type="dcterms:W3CDTF">2025-09-04T02:08:58Z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454DBE47459E476F969A22450931ACB0_12</vt:lpwstr>
  </property>
  <property fmtid="{D5CDD505-2E9C-101B-9397-08002B2CF9AE}" pid="3" name="KSOProductBuildVer">
    <vt:lpwstr>1033-12.2.0.22530</vt:lpwstr>
  </property>
</Properties>
</file>