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50" activeTab="2"/>
  </bookViews>
  <sheets>
    <sheet name="Sheet2 (2)" sheetId="1" state="hidden" r:id="rId1"/>
    <sheet name="1 - KOMINTER (real)" sheetId="2" state="hidden" r:id="rId2"/>
    <sheet name="1 - KOMINTER (up)" sheetId="3" r:id="rId3"/>
    <sheet name="5 - MSB (real)" sheetId="6" state="hidden" r:id="rId4"/>
    <sheet name="5 - DESAIN GRAFIS" sheetId="8" state="hidden" r:id="rId5"/>
    <sheet name="rumus" sheetId="9" state="hidden" r:id="rId6"/>
  </sheets>
  <externalReferences>
    <externalReference r:id="rId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<sst xmlns="http://schemas.openxmlformats.org/spreadsheetml/2006/main" count="1005" uniqueCount="243">
  <si>
    <t>LULUS</t>
  </si>
  <si>
    <t>TIDAK LULUS</t>
  </si>
  <si>
    <t>Jumlah Mahasiswa</t>
  </si>
  <si>
    <t>ALLIF ITMAMUL WAFA</t>
  </si>
  <si>
    <t>AMILIA SUCI MAHARANI</t>
  </si>
  <si>
    <t>UI/UX Bootcamp</t>
  </si>
  <si>
    <t>ANA HANAFI</t>
  </si>
  <si>
    <t>AULIA MAIMUNAH</t>
  </si>
  <si>
    <t>UI/UX Research &amp; Design</t>
  </si>
  <si>
    <t>AZ-ZATUN NABILA.S</t>
  </si>
  <si>
    <t>BELLA DWI PERTIWI</t>
  </si>
  <si>
    <t>DAISYA SOPYAN</t>
  </si>
  <si>
    <t>Digital Merketing</t>
  </si>
  <si>
    <t>DEFISANUR OKTAVIANI</t>
  </si>
  <si>
    <t>DENIS ARISKI</t>
  </si>
  <si>
    <t>DEWI SEPTIYORINI</t>
  </si>
  <si>
    <t>UI/UX Design</t>
  </si>
  <si>
    <t>DIAJENG MAHAI SUKMA</t>
  </si>
  <si>
    <t>Machine Learning</t>
  </si>
  <si>
    <t>DINI RAHMAYANI</t>
  </si>
  <si>
    <t>Data Analytics</t>
  </si>
  <si>
    <t>DIYANA AYU FEBRIYANI</t>
  </si>
  <si>
    <t>EKA DYAH AYU ASTUTI</t>
  </si>
  <si>
    <t>Akademi Digital Marketing</t>
  </si>
  <si>
    <t>EKA INA AULIA</t>
  </si>
  <si>
    <t>ESTI NURSAPUTRI</t>
  </si>
  <si>
    <t>Data &amp; Software Engineering</t>
  </si>
  <si>
    <t>FANI DWI FIKASARI</t>
  </si>
  <si>
    <t>FEBRI SEPTIO</t>
  </si>
  <si>
    <t>Web Development</t>
  </si>
  <si>
    <t>FEBRY ISTIKHOMAH ARIYANTI</t>
  </si>
  <si>
    <t>FIDYA NUR ALIZA</t>
  </si>
  <si>
    <t>GALANG ARENDA PUTRA</t>
  </si>
  <si>
    <t>HABIB KURNIAWAN YUSUF</t>
  </si>
  <si>
    <t>HAJIRIA TANDAWALI</t>
  </si>
  <si>
    <t>Full-Stack Dicoding</t>
  </si>
  <si>
    <t>HELENA VIRONIKA</t>
  </si>
  <si>
    <t>HENRI RUSTANDI</t>
  </si>
  <si>
    <t>HERMIA MUJIYASARI</t>
  </si>
  <si>
    <t>HILMI MIFTAKHUL AKBAR</t>
  </si>
  <si>
    <t>IKA TRIYANA</t>
  </si>
  <si>
    <t>Front-End Web &amp; Back-End</t>
  </si>
  <si>
    <t>INDRA IRAWAN</t>
  </si>
  <si>
    <t>INTAN CITRA ADELIA</t>
  </si>
  <si>
    <t>ISTIQOMAH SHOLIHAH</t>
  </si>
  <si>
    <t>IWAN YUSUF</t>
  </si>
  <si>
    <t>JELITA SUKAWATI</t>
  </si>
  <si>
    <t>Cloud Computing</t>
  </si>
  <si>
    <t>JUJUK JURANI</t>
  </si>
  <si>
    <t>KHOIRINA AZYYATI</t>
  </si>
  <si>
    <t>Android Mobile Application Development</t>
  </si>
  <si>
    <t>LAILATUL KHASANAH</t>
  </si>
  <si>
    <t>LOVYSNA AULIA ELFARADITA</t>
  </si>
  <si>
    <t>LUTFI ANGGA DWI CAHYA</t>
  </si>
  <si>
    <t>MELINA FREDA ADELIA</t>
  </si>
  <si>
    <t>Becoming Professional UI/UX Designer</t>
  </si>
  <si>
    <t>MOH ASRORI</t>
  </si>
  <si>
    <t>Mobile Development</t>
  </si>
  <si>
    <t>MUHAMMAD LUKMANUL HAKIM</t>
  </si>
  <si>
    <t>MUTIARA PUSPITA MAHARANI</t>
  </si>
  <si>
    <t>NUR AMALINA FIRZANAH</t>
  </si>
  <si>
    <t>RIZKI ELFANI PRASETYA</t>
  </si>
  <si>
    <t>SALMA HAMIDAH</t>
  </si>
  <si>
    <t>SARIFATUL KAMALIYAH</t>
  </si>
  <si>
    <t>SATRIYA FAJAR HARTAMA</t>
  </si>
  <si>
    <t>SOFYAN JOKO PURNOMO</t>
  </si>
  <si>
    <t>WIYUNNITA</t>
  </si>
  <si>
    <t>DAFTAR NILAI MAHASISWA</t>
  </si>
  <si>
    <t>Tahun Ajaran</t>
  </si>
  <si>
    <t>:</t>
  </si>
  <si>
    <t>2025/2026</t>
  </si>
  <si>
    <t>Semester</t>
  </si>
  <si>
    <t>Ganjil</t>
  </si>
  <si>
    <t>Jenjang Studi</t>
  </si>
  <si>
    <t>S1</t>
  </si>
  <si>
    <t>Program Studi</t>
  </si>
  <si>
    <t>SISTEM INFORMASI</t>
  </si>
  <si>
    <t>~NSIM</t>
  </si>
  <si>
    <t>NILAI TOTAL YANG DIINPUT TANPA SIMULASI</t>
  </si>
  <si>
    <t>Kelas Kuliah</t>
  </si>
  <si>
    <t>NSIM</t>
  </si>
  <si>
    <t>NILAI TOTAL YANG DIINPUT DENGAN SIMULASI</t>
  </si>
  <si>
    <t>Kode MK</t>
  </si>
  <si>
    <t>FKOM002</t>
  </si>
  <si>
    <t>KET</t>
  </si>
  <si>
    <t>~NSIM dan NSIM di bandingkan, yang lebih tinggi dipakai sebagai nilai TOTAL</t>
  </si>
  <si>
    <t>Mata Kuliah</t>
  </si>
  <si>
    <t>Komunikasi Interpersonal</t>
  </si>
  <si>
    <t>No.</t>
  </si>
  <si>
    <t>NIM</t>
  </si>
  <si>
    <t>K</t>
  </si>
  <si>
    <t>Nama Mahasiswa</t>
  </si>
  <si>
    <t>CPMK051</t>
  </si>
  <si>
    <t>CPMK052</t>
  </si>
  <si>
    <t>CPMK081</t>
  </si>
  <si>
    <t>CPL05</t>
  </si>
  <si>
    <t>CPL08</t>
  </si>
  <si>
    <t>Nilai ANGKA / ESBED</t>
  </si>
  <si>
    <t>INFORMASI TABEL BOBOT NILAI</t>
  </si>
  <si>
    <t>Nilai</t>
  </si>
  <si>
    <t>Partisipasi (Kehadiran / Quiz)</t>
  </si>
  <si>
    <t>Observasi (Praktek / Tugas)</t>
  </si>
  <si>
    <t>Tes Tulis (UTS)</t>
  </si>
  <si>
    <t>Jumlah Bobot</t>
  </si>
  <si>
    <t>Konversi</t>
  </si>
  <si>
    <t>Ket</t>
  </si>
  <si>
    <t>Tes Tulis (UAS)</t>
  </si>
  <si>
    <t>REMIDI</t>
  </si>
  <si>
    <t>CPMK051; CPMK052</t>
  </si>
  <si>
    <t>Nilai Akhir</t>
  </si>
  <si>
    <t>Nilai Huruf</t>
  </si>
  <si>
    <t>RENTANG NILAI</t>
  </si>
  <si>
    <t>PERSENTASE BOBOT (%)</t>
  </si>
  <si>
    <t>HURUF</t>
  </si>
  <si>
    <t>BOBOT</t>
  </si>
  <si>
    <t>DARI</t>
  </si>
  <si>
    <t>SAMPAI</t>
  </si>
  <si>
    <t>AHMAD KHILMI</t>
  </si>
  <si>
    <t xml:space="preserve"> </t>
  </si>
  <si>
    <t xml:space="preserve"> 0</t>
  </si>
  <si>
    <t>A</t>
  </si>
  <si>
    <t>ALFARIZI NUR RAMADHANI</t>
  </si>
  <si>
    <t>AB</t>
  </si>
  <si>
    <t>AMADEUS DEFRINO PUTERA MANGGAR</t>
  </si>
  <si>
    <t>B</t>
  </si>
  <si>
    <t>ANGGA SETYA HIDAYATULLOH</t>
  </si>
  <si>
    <t>BC</t>
  </si>
  <si>
    <t>ANNIDA KHOIRUNNISA</t>
  </si>
  <si>
    <t>C</t>
  </si>
  <si>
    <t>BAGUS ADI MUKTI</t>
  </si>
  <si>
    <t>D</t>
  </si>
  <si>
    <t>BARRADIA RIZQI RACHMAWAN</t>
  </si>
  <si>
    <t>E</t>
  </si>
  <si>
    <t>EFANSYAH PURNOMO ARIADIN</t>
  </si>
  <si>
    <t>GUSNITA ELIANA DEWI</t>
  </si>
  <si>
    <t>JESA FARA ATTA GAVRILA</t>
  </si>
  <si>
    <t>KHAIRUNISA HASNA SUKRANDONO</t>
  </si>
  <si>
    <t>KHOIRIS SHIBYAN</t>
  </si>
  <si>
    <t>MUHAMMAD ULILAZMI AJI SETYA</t>
  </si>
  <si>
    <t>NAUFA ILMA SYARIIFAH</t>
  </si>
  <si>
    <t>PANJI PRASETYO NUGROHO</t>
  </si>
  <si>
    <t>RADEN LATIF ALI HIBATULLAH</t>
  </si>
  <si>
    <t>SALSA BILLAH</t>
  </si>
  <si>
    <t>SITI ARIFAH</t>
  </si>
  <si>
    <t>TAHTA JAMILATUN KHASANAH</t>
  </si>
  <si>
    <t>UMI SAIDAH</t>
  </si>
  <si>
    <t xml:space="preserve"> 1</t>
  </si>
  <si>
    <t>AGINDA NAWAWOS</t>
  </si>
  <si>
    <t xml:space="preserve"> 2</t>
  </si>
  <si>
    <t>ALISA BELA</t>
  </si>
  <si>
    <t xml:space="preserve"> 3</t>
  </si>
  <si>
    <t>ANJANI HUSEN</t>
  </si>
  <si>
    <t xml:space="preserve"> 4</t>
  </si>
  <si>
    <t>FATIMAH AZ ZAHRAH</t>
  </si>
  <si>
    <t xml:space="preserve"> 5</t>
  </si>
  <si>
    <t>FEBRIAN PANDIA PARAMESWARA</t>
  </si>
  <si>
    <t xml:space="preserve"> 6</t>
  </si>
  <si>
    <t>LEVY LATIFAH</t>
  </si>
  <si>
    <t xml:space="preserve"> 7</t>
  </si>
  <si>
    <t>MELISAH SALSA BILA</t>
  </si>
  <si>
    <t xml:space="preserve"> 8</t>
  </si>
  <si>
    <t>MOHAMMAD PUTRA PRAYOGI EKI</t>
  </si>
  <si>
    <t xml:space="preserve"> 9</t>
  </si>
  <si>
    <t>MUHAMMAD FAHROEL CAHYA RADITYA</t>
  </si>
  <si>
    <t xml:space="preserve"> 10</t>
  </si>
  <si>
    <t>NUR MUHAMMAD IQBALU DLUHA</t>
  </si>
  <si>
    <t>SARI AYU LESTARI</t>
  </si>
  <si>
    <t>YUMNA FATIN RAFIFAH</t>
  </si>
  <si>
    <t>DELVIAN ALFA SALE</t>
  </si>
  <si>
    <t>Yogyakarta,        Januari 2026</t>
  </si>
  <si>
    <t>Mengetahui/Menyetujui,</t>
  </si>
  <si>
    <t>LnO Mata Kuliah</t>
  </si>
  <si>
    <t>Ketua Program Studi S1 Sistem Informasi</t>
  </si>
  <si>
    <t>Tri Rochmadi, S.Kom., M.Kom.</t>
  </si>
  <si>
    <t>Avrillaila Akbar Harahap, S.Kom., M.Kom.</t>
  </si>
  <si>
    <t>SI072</t>
  </si>
  <si>
    <t xml:space="preserve">Model dan Strategi Bisnis         </t>
  </si>
  <si>
    <t>CPMK011</t>
  </si>
  <si>
    <t>CPMK012</t>
  </si>
  <si>
    <t>CPMK013</t>
  </si>
  <si>
    <t>CPMK014</t>
  </si>
  <si>
    <t>CPL01</t>
  </si>
  <si>
    <t>Unjuk Kerja (Presentasi)</t>
  </si>
  <si>
    <t>CPMK011; CPMK012; CPMK013; CPMK014</t>
  </si>
  <si>
    <t>ANANTIAN MAHENDRA TIRTA SAPUTRA</t>
  </si>
  <si>
    <t>CAHYANA TRI WULANDARI</t>
  </si>
  <si>
    <t>DAFI PERMANA</t>
  </si>
  <si>
    <t>DIAH PUSPITA ANDINI</t>
  </si>
  <si>
    <t>DIKA REYZALDY PRATAMA</t>
  </si>
  <si>
    <t>DIKRI YANSAH</t>
  </si>
  <si>
    <t>ELFINA INDAH CAHYANINGSIH</t>
  </si>
  <si>
    <t>FATO WAHYUDI</t>
  </si>
  <si>
    <t>HOGAN NESA IBANES</t>
  </si>
  <si>
    <t>MEGAN ROSS STYA KINANTI</t>
  </si>
  <si>
    <t>MUHAMMAD AZIZ MAULAANA</t>
  </si>
  <si>
    <t>MUHAMMAD DAVVA FIRDAUS</t>
  </si>
  <si>
    <t>MUHAMMAD ILHAM BAIHAQI</t>
  </si>
  <si>
    <t>MURNIASIH</t>
  </si>
  <si>
    <t>MUTIARAHMA SHALSABILLA</t>
  </si>
  <si>
    <t>NURUL MEITA ARIMBI OHOIYUF</t>
  </si>
  <si>
    <t>PRANDIKA ARYA UTAMA</t>
  </si>
  <si>
    <t>PRISTI SANFIKA LUCITA SARI</t>
  </si>
  <si>
    <t>SARWO MIJU</t>
  </si>
  <si>
    <t>SEPTIAN IBNU ROSADI</t>
  </si>
  <si>
    <t>SHARUR RAMADDAN</t>
  </si>
  <si>
    <t>SHEILA EGA MANDIRI</t>
  </si>
  <si>
    <t>SITI ANNISA</t>
  </si>
  <si>
    <t>SUSANTI</t>
  </si>
  <si>
    <t>TAUFIK KHOIRUL BAKHRI</t>
  </si>
  <si>
    <t>TEGUH WARASTRO JATI</t>
  </si>
  <si>
    <t>WAHYU BHAKTI SURYONOTO</t>
  </si>
  <si>
    <t>2023/2024</t>
  </si>
  <si>
    <t>SI093</t>
  </si>
  <si>
    <t>Desain Grafis</t>
  </si>
  <si>
    <t>AHMAD ROZAQ UBAIDILLAH</t>
  </si>
  <si>
    <t>DEWI NISTINALI FAISAROH</t>
  </si>
  <si>
    <t>DZAKIYATUL HUSNI</t>
  </si>
  <si>
    <t>HANEDA HALIM</t>
  </si>
  <si>
    <t>KRISTIAN ALIANCA</t>
  </si>
  <si>
    <t>MAULANA PRAMUGO MUKTI</t>
  </si>
  <si>
    <t>MEI ALBERT ZENDRATO</t>
  </si>
  <si>
    <t>NABILA NUR KHASANAH</t>
  </si>
  <si>
    <t>NADHIFA ROSYADA</t>
  </si>
  <si>
    <t>NAZWA ISTA PUSPA MARYAM</t>
  </si>
  <si>
    <t>PRAPTINA HATIM</t>
  </si>
  <si>
    <t>RANI KURNIAWATI</t>
  </si>
  <si>
    <t>RIO BAGOR JAYA</t>
  </si>
  <si>
    <t>RODHOTUL KHOFIFAH</t>
  </si>
  <si>
    <t>SEPTI ROSALINA</t>
  </si>
  <si>
    <t>SRI SUNANTI</t>
  </si>
  <si>
    <t>SUGENG ALDIANTO</t>
  </si>
  <si>
    <t>THEODORUS KERAF</t>
  </si>
  <si>
    <t>VINA DHAMAYANTI</t>
  </si>
  <si>
    <t>WAHYU NIRMALA HAYATI</t>
  </si>
  <si>
    <t>YOGI TRI KARUNIA</t>
  </si>
  <si>
    <t>ZULFA NUR RAHMAH</t>
  </si>
  <si>
    <t>Yogyakarta,        Januari 2024</t>
  </si>
  <si>
    <t xml:space="preserve"> 01</t>
  </si>
  <si>
    <t>CPMK041</t>
  </si>
  <si>
    <t>CPMK042</t>
  </si>
  <si>
    <t>CPMK082</t>
  </si>
  <si>
    <t>CPL04</t>
  </si>
  <si>
    <t>CPMK041; CPMK042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</si>
</sst>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  <numFmt numFmtId="180" formatCode="0.00_ "/>
    <numFmt numFmtId="181" formatCode="0_ "/>
  </numFmts>
  <fonts count="36">
    <font>
      <sz val="10"/>
      <color rgb="FF000000"/>
      <name val="Arial"/>
      <charset val="134"/>
      <scheme val="minor"/>
    </font>
    <font>
      <b/>
      <sz val="14"/>
      <color rgb="FF000080"/>
      <name val="Arial"/>
      <charset val="134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rgb="FF0000FF"/>
      <name val="Arial"/>
      <charset val="134"/>
    </font>
    <font>
      <b/>
      <sz val="8"/>
      <color rgb="FF0000FF"/>
      <name val="Arial"/>
      <charset val="134"/>
    </font>
    <font>
      <sz val="10"/>
      <name val="Arial"/>
      <charset val="134"/>
      <scheme val="minor"/>
    </font>
    <font>
      <b/>
      <sz val="8"/>
      <color theme="1"/>
      <name val="Arial"/>
      <charset val="134"/>
    </font>
    <font>
      <b/>
      <sz val="8"/>
      <color rgb="FF000000"/>
      <name val="Arial"/>
      <charset val="134"/>
    </font>
    <font>
      <sz val="8"/>
      <color rgb="FFFFFFFF"/>
      <name val="Arial"/>
      <charset val="134"/>
    </font>
    <font>
      <sz val="8"/>
      <color theme="1"/>
      <name val="Arial"/>
      <charset val="134"/>
    </font>
    <font>
      <b/>
      <sz val="10"/>
      <color rgb="FFFFFFFF"/>
      <name val="Arial"/>
      <charset val="134"/>
    </font>
    <font>
      <sz val="1"/>
      <color rgb="FFFFFFFF"/>
      <name val="Arial"/>
      <charset val="134"/>
    </font>
    <font>
      <b/>
      <sz val="10"/>
      <color rgb="FF000000"/>
      <name val="Arial"/>
      <charset val="134"/>
    </font>
    <font>
      <b/>
      <sz val="8"/>
      <color rgb="FFFFFFFF"/>
      <name val="Arial"/>
      <charset val="134"/>
    </font>
    <font>
      <sz val="8"/>
      <color rgb="FFFF0000"/>
      <name val="Arial"/>
      <charset val="13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6600"/>
        <bgColor rgb="FFFF6600"/>
      </patternFill>
    </fill>
    <fill>
      <patternFill patternType="solid">
        <fgColor rgb="FFE2EFD9"/>
        <bgColor rgb="FFE2EFD9"/>
      </patternFill>
    </fill>
    <fill>
      <patternFill patternType="solid">
        <fgColor rgb="FFFFFF00"/>
        <bgColor rgb="FFFFFF00"/>
      </patternFill>
    </fill>
    <fill>
      <patternFill patternType="solid">
        <fgColor rgb="FF800000"/>
        <bgColor rgb="FF800000"/>
      </patternFill>
    </fill>
    <fill>
      <patternFill patternType="solid">
        <fgColor rgb="FF008000"/>
        <bgColor rgb="FF008000"/>
      </patternFill>
    </fill>
    <fill>
      <patternFill patternType="solid">
        <fgColor rgb="FFFF0000"/>
        <bgColor rgb="FFFF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178" fontId="16" fillId="0" borderId="0" applyFont="0" applyFill="0" applyBorder="0" applyAlignment="0" applyProtection="0">
      <alignment vertical="center"/>
    </xf>
    <xf numFmtId="179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8" borderId="1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9" borderId="13" applyNumberFormat="0" applyAlignment="0" applyProtection="0">
      <alignment vertical="center"/>
    </xf>
    <xf numFmtId="0" fontId="26" fillId="10" borderId="14" applyNumberFormat="0" applyAlignment="0" applyProtection="0">
      <alignment vertical="center"/>
    </xf>
    <xf numFmtId="0" fontId="27" fillId="10" borderId="13" applyNumberFormat="0" applyAlignment="0" applyProtection="0">
      <alignment vertical="center"/>
    </xf>
    <xf numFmtId="0" fontId="28" fillId="11" borderId="15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</cellStyleXfs>
  <cellXfs count="77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/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6" fillId="0" borderId="5" xfId="0" applyFont="1" applyBorder="1"/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180" fontId="10" fillId="0" borderId="1" xfId="0" applyNumberFormat="1" applyFont="1" applyBorder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5" fillId="0" borderId="3" xfId="0" applyFont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2" fillId="4" borderId="0" xfId="0" applyFont="1" applyFill="1" applyBorder="1"/>
    <xf numFmtId="0" fontId="10" fillId="0" borderId="1" xfId="0" applyFont="1" applyBorder="1" applyAlignment="1">
      <alignment horizontal="left"/>
    </xf>
    <xf numFmtId="0" fontId="5" fillId="0" borderId="7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8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80" fontId="2" fillId="0" borderId="0" xfId="0" applyNumberFormat="1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10" fillId="0" borderId="1" xfId="0" applyFont="1" applyBorder="1" applyAlignment="1">
      <alignment horizontal="center"/>
    </xf>
    <xf numFmtId="0" fontId="11" fillId="5" borderId="2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/>
    </xf>
    <xf numFmtId="0" fontId="11" fillId="6" borderId="2" xfId="0" applyFont="1" applyFill="1" applyBorder="1" applyAlignment="1">
      <alignment horizontal="center"/>
    </xf>
    <xf numFmtId="181" fontId="10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4" borderId="1" xfId="0" applyFont="1" applyFill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180" fontId="10" fillId="0" borderId="8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180" fontId="7" fillId="0" borderId="1" xfId="0" applyNumberFormat="1" applyFont="1" applyBorder="1" applyAlignment="1">
      <alignment horizontal="center" vertical="center"/>
    </xf>
    <xf numFmtId="180" fontId="7" fillId="0" borderId="8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181" fontId="7" fillId="0" borderId="8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81" fontId="10" fillId="0" borderId="8" xfId="0" applyNumberFormat="1" applyFont="1" applyBorder="1" applyAlignment="1">
      <alignment horizontal="center" vertical="center"/>
    </xf>
    <xf numFmtId="0" fontId="3" fillId="0" borderId="0" xfId="0" applyFont="1" applyAlignment="1"/>
    <xf numFmtId="180" fontId="15" fillId="0" borderId="1" xfId="0" applyNumberFormat="1" applyFont="1" applyBorder="1" applyAlignment="1">
      <alignment horizontal="center" vertical="center"/>
    </xf>
    <xf numFmtId="0" fontId="2" fillId="0" borderId="0" xfId="0" applyFont="1" applyAlignment="1"/>
    <xf numFmtId="0" fontId="10" fillId="2" borderId="4" xfId="0" applyFont="1" applyFill="1" applyBorder="1" applyAlignment="1">
      <alignment horizontal="center" vertical="center"/>
    </xf>
    <xf numFmtId="0" fontId="10" fillId="0" borderId="0" xfId="0" applyFont="1"/>
    <xf numFmtId="0" fontId="10" fillId="0" borderId="9" xfId="0" applyFont="1" applyBorder="1"/>
    <xf numFmtId="0" fontId="2" fillId="4" borderId="0" xfId="0" applyFont="1" applyFill="1" applyBorder="1" applyAlignment="1"/>
    <xf numFmtId="180" fontId="10" fillId="7" borderId="1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180" fontId="10" fillId="0" borderId="1" xfId="0" applyNumberFormat="1" applyFont="1" applyBorder="1" applyAlignment="1">
      <alignment horizontal="center"/>
    </xf>
    <xf numFmtId="180" fontId="10" fillId="7" borderId="1" xfId="0" applyNumberFormat="1" applyFont="1" applyFill="1" applyBorder="1" applyAlignment="1">
      <alignment horizontal="center"/>
    </xf>
    <xf numFmtId="180" fontId="10" fillId="0" borderId="8" xfId="0" applyNumberFormat="1" applyFont="1" applyBorder="1" applyAlignment="1">
      <alignment horizontal="center"/>
    </xf>
    <xf numFmtId="0" fontId="10" fillId="0" borderId="9" xfId="0" applyFont="1" applyBorder="1" applyAlignment="1">
      <alignment horizontal="center" vertical="center"/>
    </xf>
    <xf numFmtId="180" fontId="10" fillId="0" borderId="0" xfId="0" applyNumberFormat="1" applyFont="1" applyAlignment="1">
      <alignment horizontal="center" vertical="center"/>
    </xf>
    <xf numFmtId="180" fontId="15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2" fontId="7" fillId="0" borderId="0" xfId="0" applyNumberFormat="1" applyFont="1" applyAlignment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GB" sz="1400" b="0" i="0" u="none" strike="noStrike" kern="1200" baseline="0">
                <a:solidFill>
                  <a:srgbClr val="757575"/>
                </a:solidFill>
                <a:latin typeface="Calibri" panose="020F0502020204030204"/>
                <a:ea typeface="+mn-ea"/>
                <a:cs typeface="+mn-cs"/>
              </a:defRPr>
            </a:pPr>
            <a:r>
              <a:rPr sz="1400" b="0" i="0">
                <a:solidFill>
                  <a:srgbClr val="757575"/>
                </a:solidFill>
                <a:latin typeface="Calibri" panose="020F0502020204030204"/>
              </a:rPr>
              <a:t>Sebaran CPMK</a:t>
            </a:r>
            <a:endParaRPr sz="1400" b="0" i="0">
              <a:solidFill>
                <a:srgbClr val="757575"/>
              </a:solidFill>
              <a:latin typeface="Calibri" panose="020F0502020204030204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none"/>
        <c:varyColors val="0"/>
        <c:ser>
          <c:idx val="0"/>
          <c:order val="0"/>
          <c:tx>
            <c:strRef>
              <c:f>"LULUS"</c:f>
              <c:strCache>
                <c:ptCount val="1"/>
                <c:pt idx="0">
                  <c:v>LULUS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GB" sz="900" b="0" i="0" u="none" strike="noStrike" kern="1200" baseline="0">
                    <a:solidFill>
                      <a:schemeClr val="tx1"/>
                    </a:solidFill>
                    <a:latin typeface="Calibri" panose="020F0502020204030204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'Sheet2 (2)'!$A$2:$A$5</c:f>
              <c:strCache>
                <c:ptCount val="4"/>
                <c:pt idx="0">
                  <c:v>CPMK011</c:v>
                </c:pt>
                <c:pt idx="1">
                  <c:v>CPMK012</c:v>
                </c:pt>
                <c:pt idx="2">
                  <c:v>CPMK013</c:v>
                </c:pt>
                <c:pt idx="3">
                  <c:v>CPMK014</c:v>
                </c:pt>
              </c:strCache>
            </c:strRef>
          </c:cat>
          <c:val>
            <c:numRef>
              <c:f>'Sheet2 (2)'!$B$2:$B$5</c:f>
              <c:numCache>
                <c:formatCode>General</c:formatCode>
                <c:ptCount val="4"/>
                <c:pt idx="0">
                  <c:v>12</c:v>
                </c:pt>
                <c:pt idx="1">
                  <c:v>12</c:v>
                </c:pt>
                <c:pt idx="2">
                  <c:v>23</c:v>
                </c:pt>
                <c:pt idx="3">
                  <c:v>23</c:v>
                </c:pt>
              </c:numCache>
            </c:numRef>
          </c:val>
        </c:ser>
        <c:ser>
          <c:idx val="1"/>
          <c:order val="1"/>
          <c:tx>
            <c:strRef>
              <c:f>"TIDAK LULUS"</c:f>
              <c:strCache>
                <c:ptCount val="1"/>
                <c:pt idx="0">
                  <c:v>TIDAK LULUS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GB" sz="900" b="0" i="0" u="none" strike="noStrike" kern="1200" baseline="0">
                    <a:solidFill>
                      <a:schemeClr val="tx1"/>
                    </a:solidFill>
                    <a:latin typeface="Calibri" panose="020F0502020204030204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'Sheet2 (2)'!$A$2:$A$5</c:f>
              <c:strCache>
                <c:ptCount val="4"/>
                <c:pt idx="0">
                  <c:v>CPMK011</c:v>
                </c:pt>
                <c:pt idx="1">
                  <c:v>CPMK012</c:v>
                </c:pt>
                <c:pt idx="2">
                  <c:v>CPMK013</c:v>
                </c:pt>
                <c:pt idx="3">
                  <c:v>CPMK014</c:v>
                </c:pt>
              </c:strCache>
            </c:strRef>
          </c:cat>
          <c:val>
            <c:numRef>
              <c:f>'Sheet2 (2)'!$C$2:$C$5</c:f>
              <c:numCache>
                <c:formatCode>General</c:formatCode>
                <c:ptCount val="4"/>
                <c:pt idx="0">
                  <c:v>18</c:v>
                </c:pt>
                <c:pt idx="1">
                  <c:v>18</c:v>
                </c:pt>
                <c:pt idx="2">
                  <c:v>7</c:v>
                </c:pt>
                <c:pt idx="3">
                  <c:v>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67026276"/>
        <c:axId val="191306536"/>
      </c:barChart>
      <c:catAx>
        <c:axId val="2067026276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GB" sz="9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+mn-ea"/>
                <a:cs typeface="+mn-cs"/>
              </a:defRPr>
            </a:pPr>
          </a:p>
        </c:txPr>
        <c:crossAx val="191306536"/>
        <c:crosses val="autoZero"/>
        <c:auto val="1"/>
        <c:lblAlgn val="ctr"/>
        <c:lblOffset val="100"/>
        <c:noMultiLvlLbl val="0"/>
      </c:catAx>
      <c:valAx>
        <c:axId val="191306536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 lvl="0">
                  <a:defRPr lang="en-GB" sz="10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+mn-ea"/>
                    <a:cs typeface="+mn-cs"/>
                  </a:defRPr>
                </a:pPr>
                <a:r>
                  <a:rPr sz="1000" b="0" i="0">
                    <a:solidFill>
                      <a:srgbClr val="000000"/>
                    </a:solidFill>
                    <a:latin typeface="Calibri" panose="020F0502020204030204"/>
                  </a:rPr>
                  <a:t>Jumlah Mahasiswa</a:t>
                </a:r>
                <a:endParaRPr sz="1000" b="0" i="0">
                  <a:solidFill>
                    <a:srgbClr val="000000"/>
                  </a:solidFill>
                  <a:latin typeface="Calibri" panose="020F0502020204030204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GB" sz="9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+mn-ea"/>
                <a:cs typeface="+mn-cs"/>
              </a:defRPr>
            </a:pPr>
          </a:p>
        </c:txPr>
        <c:crossAx val="2067026276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GB" sz="900" b="0" i="0" u="none" strike="noStrike" kern="1200" baseline="0">
              <a:solidFill>
                <a:srgbClr val="1A1A1A"/>
              </a:solidFill>
              <a:latin typeface="Calibri" panose="020F0502020204030204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b33072a-8b6b-4e8e-801a-f2012bf203fa}"/>
      </c:ext>
    </c:extLst>
  </c:chart>
  <c:txPr>
    <a:bodyPr/>
    <a:lstStyle/>
    <a:p>
      <a:pPr>
        <a:defRPr lang="en-GB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6</xdr:col>
      <xdr:colOff>19050</xdr:colOff>
      <xdr:row>1</xdr:row>
      <xdr:rowOff>28575</xdr:rowOff>
    </xdr:from>
    <xdr:ext cx="5362575" cy="2809875"/>
    <xdr:graphicFrame>
      <xdr:nvGraphicFramePr>
        <xdr:cNvPr id="778902735" name="Chart 1"/>
        <xdr:cNvGraphicFramePr/>
      </xdr:nvGraphicFramePr>
      <xdr:xfrm>
        <a:off x="4580890" y="190500"/>
        <a:ext cx="5362575" cy="28098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66675</xdr:colOff>
      <xdr:row>56</xdr:row>
      <xdr:rowOff>28575</xdr:rowOff>
    </xdr:from>
    <xdr:ext cx="904875" cy="742950"/>
    <xdr:pic>
      <xdr:nvPicPr>
        <xdr:cNvPr id="2" name="image2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4059555" y="9086850"/>
          <a:ext cx="904875" cy="74295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200025</xdr:colOff>
      <xdr:row>54</xdr:row>
      <xdr:rowOff>76200</xdr:rowOff>
    </xdr:from>
    <xdr:ext cx="1104900" cy="1028700"/>
    <xdr:pic>
      <xdr:nvPicPr>
        <xdr:cNvPr id="3" name="image1.png" title="Image"/>
        <xdr:cNvPicPr preferRelativeResize="0"/>
      </xdr:nvPicPr>
      <xdr:blipFill>
        <a:blip r:embed="rId2" cstate="print"/>
        <a:stretch>
          <a:fillRect/>
        </a:stretch>
      </xdr:blipFill>
      <xdr:spPr>
        <a:xfrm>
          <a:off x="9119870" y="8810625"/>
          <a:ext cx="1104900" cy="10287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66675</xdr:colOff>
      <xdr:row>50</xdr:row>
      <xdr:rowOff>28575</xdr:rowOff>
    </xdr:from>
    <xdr:ext cx="904875" cy="742950"/>
    <xdr:pic>
      <xdr:nvPicPr>
        <xdr:cNvPr id="2" name="image2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4059555" y="8115300"/>
          <a:ext cx="904875" cy="74295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200025</xdr:colOff>
      <xdr:row>48</xdr:row>
      <xdr:rowOff>76200</xdr:rowOff>
    </xdr:from>
    <xdr:ext cx="1104900" cy="1028700"/>
    <xdr:pic>
      <xdr:nvPicPr>
        <xdr:cNvPr id="3" name="image1.png" title="Image"/>
        <xdr:cNvPicPr preferRelativeResize="0"/>
      </xdr:nvPicPr>
      <xdr:blipFill>
        <a:blip r:embed="rId2" cstate="print"/>
        <a:stretch>
          <a:fillRect/>
        </a:stretch>
      </xdr:blipFill>
      <xdr:spPr>
        <a:xfrm>
          <a:off x="9119870" y="7839075"/>
          <a:ext cx="1104900" cy="10287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304800</xdr:colOff>
      <xdr:row>46</xdr:row>
      <xdr:rowOff>66675</xdr:rowOff>
    </xdr:from>
    <xdr:ext cx="904875" cy="742950"/>
    <xdr:pic>
      <xdr:nvPicPr>
        <xdr:cNvPr id="2" name="image2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3797935" y="7505700"/>
          <a:ext cx="904875" cy="74295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276225</xdr:colOff>
      <xdr:row>45</xdr:row>
      <xdr:rowOff>85725</xdr:rowOff>
    </xdr:from>
    <xdr:ext cx="1104900" cy="1028700"/>
    <xdr:pic>
      <xdr:nvPicPr>
        <xdr:cNvPr id="3" name="image1.png" title="Image"/>
        <xdr:cNvPicPr preferRelativeResize="0"/>
      </xdr:nvPicPr>
      <xdr:blipFill>
        <a:blip r:embed="rId2" cstate="print"/>
        <a:stretch>
          <a:fillRect/>
        </a:stretch>
      </xdr:blipFill>
      <xdr:spPr>
        <a:xfrm>
          <a:off x="8796020" y="7362825"/>
          <a:ext cx="1104900" cy="10287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13</xdr:col>
      <xdr:colOff>76200</xdr:colOff>
      <xdr:row>62</xdr:row>
      <xdr:rowOff>76200</xdr:rowOff>
    </xdr:from>
    <xdr:ext cx="1104900" cy="1028700"/>
    <xdr:pic>
      <xdr:nvPicPr>
        <xdr:cNvPr id="2" name="image1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11213465" y="10106025"/>
          <a:ext cx="1104900" cy="10287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104775</xdr:colOff>
      <xdr:row>63</xdr:row>
      <xdr:rowOff>57150</xdr:rowOff>
    </xdr:from>
    <xdr:ext cx="904875" cy="742950"/>
    <xdr:pic>
      <xdr:nvPicPr>
        <xdr:cNvPr id="3" name="image2.png" title="Image"/>
        <xdr:cNvPicPr preferRelativeResize="0"/>
      </xdr:nvPicPr>
      <xdr:blipFill>
        <a:blip r:embed="rId2" cstate="print"/>
        <a:stretch>
          <a:fillRect/>
        </a:stretch>
      </xdr:blipFill>
      <xdr:spPr>
        <a:xfrm>
          <a:off x="4097655" y="10248900"/>
          <a:ext cx="904875" cy="7429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2 (3)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/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00"/>
  <sheetViews>
    <sheetView workbookViewId="0">
      <selection activeCell="A1" sqref="A1"/>
    </sheetView>
  </sheetViews>
  <sheetFormatPr defaultColWidth="12.6285714285714" defaultRowHeight="15" customHeight="1"/>
  <cols>
    <col min="1" max="2" width="9.13333333333333" customWidth="1"/>
    <col min="3" max="3" width="13.752380952381" customWidth="1"/>
    <col min="4" max="4" width="18.1333333333333" customWidth="1"/>
    <col min="5" max="15" width="9.13333333333333" customWidth="1"/>
    <col min="16" max="16" width="26.247619047619" customWidth="1"/>
    <col min="17" max="18" width="9.13333333333333" customWidth="1"/>
    <col min="19" max="19" width="25" customWidth="1"/>
    <col min="20" max="27" width="9.13333333333333" customWidth="1"/>
  </cols>
  <sheetData>
    <row r="1" ht="12.75" customHeight="1" spans="1:27">
      <c r="A1" s="55"/>
      <c r="B1" s="55" t="s">
        <v>0</v>
      </c>
      <c r="C1" s="55" t="s">
        <v>1</v>
      </c>
      <c r="D1" s="55" t="s">
        <v>2</v>
      </c>
      <c r="E1" s="55"/>
      <c r="F1" s="55"/>
      <c r="G1" s="30"/>
      <c r="H1" s="30"/>
      <c r="I1" s="30"/>
      <c r="J1" s="30"/>
      <c r="K1" s="30"/>
      <c r="L1" s="30"/>
      <c r="M1" s="30"/>
      <c r="N1" s="30"/>
      <c r="O1" s="55">
        <v>213100183</v>
      </c>
      <c r="P1" s="30" t="s">
        <v>3</v>
      </c>
      <c r="Q1" s="73">
        <v>61</v>
      </c>
      <c r="R1" s="30"/>
      <c r="S1" s="30"/>
      <c r="T1" s="30"/>
      <c r="U1" s="30"/>
      <c r="V1" s="30"/>
      <c r="W1" s="30"/>
      <c r="X1" s="30"/>
      <c r="Y1" s="30"/>
      <c r="Z1" s="30"/>
      <c r="AA1" s="75"/>
    </row>
    <row r="2" ht="12.75" customHeight="1" spans="1:27">
      <c r="A2" s="55" t="str">
        <f>'5 - MSB (real)'!E11</f>
        <v>CPMK011</v>
      </c>
      <c r="B2" s="55">
        <f>COUNTIF('5 - MSB (real)'!M14:M43,"LULUS")</f>
        <v>12</v>
      </c>
      <c r="C2" s="55">
        <f>COUNTIF('5 - MSB (real)'!M14:M43,"TIDAK LULUS")</f>
        <v>18</v>
      </c>
      <c r="D2" s="55">
        <f t="shared" ref="D2:D5" si="0">SUM(B2:C2)</f>
        <v>30</v>
      </c>
      <c r="E2" s="55"/>
      <c r="F2" s="55"/>
      <c r="G2" s="30"/>
      <c r="H2" s="30"/>
      <c r="I2" s="30"/>
      <c r="J2" s="30"/>
      <c r="K2" s="30"/>
      <c r="L2" s="30"/>
      <c r="M2" s="30"/>
      <c r="N2" s="30"/>
      <c r="O2" s="55">
        <v>213100231</v>
      </c>
      <c r="P2" s="30" t="s">
        <v>4</v>
      </c>
      <c r="Q2" s="74">
        <v>89</v>
      </c>
      <c r="R2" s="30"/>
      <c r="S2" s="30" t="s">
        <v>5</v>
      </c>
      <c r="T2" s="30">
        <v>90</v>
      </c>
      <c r="U2" s="30">
        <v>90</v>
      </c>
      <c r="V2" s="30">
        <v>90</v>
      </c>
      <c r="W2" s="30">
        <v>90</v>
      </c>
      <c r="X2" s="30">
        <v>80</v>
      </c>
      <c r="Y2" s="30">
        <v>80</v>
      </c>
      <c r="Z2" s="30">
        <v>80</v>
      </c>
      <c r="AA2" s="76">
        <f t="shared" ref="AA2:AA49" si="1">AVERAGE(T2:Z2)</f>
        <v>85.7142857142857</v>
      </c>
    </row>
    <row r="3" ht="12.75" customHeight="1" spans="1:27">
      <c r="A3" s="55" t="str">
        <f>'5 - MSB (real)'!N11</f>
        <v>CPMK012</v>
      </c>
      <c r="B3" s="55">
        <f>COUNTIF('5 - MSB (real)'!V14:V43,"LULUS")</f>
        <v>12</v>
      </c>
      <c r="C3" s="55">
        <f>COUNTIF('5 - MSB (real)'!V14:V43,"TIDAK LULUS")</f>
        <v>18</v>
      </c>
      <c r="D3" s="55">
        <f t="shared" si="0"/>
        <v>30</v>
      </c>
      <c r="E3" s="55"/>
      <c r="F3" s="55"/>
      <c r="G3" s="30"/>
      <c r="H3" s="30"/>
      <c r="I3" s="30"/>
      <c r="J3" s="30"/>
      <c r="K3" s="30"/>
      <c r="L3" s="30"/>
      <c r="M3" s="30"/>
      <c r="N3" s="30"/>
      <c r="O3" s="55">
        <v>213100221</v>
      </c>
      <c r="P3" s="30" t="s">
        <v>6</v>
      </c>
      <c r="Q3" s="73">
        <v>69</v>
      </c>
      <c r="R3" s="30"/>
      <c r="S3" s="30"/>
      <c r="T3" s="30"/>
      <c r="U3" s="30"/>
      <c r="V3" s="30"/>
      <c r="W3" s="30"/>
      <c r="X3" s="30"/>
      <c r="Y3" s="30"/>
      <c r="Z3" s="30"/>
      <c r="AA3" s="76" t="e">
        <f t="shared" si="1"/>
        <v>#DIV/0!</v>
      </c>
    </row>
    <row r="4" ht="12.75" customHeight="1" spans="1:27">
      <c r="A4" s="55" t="str">
        <f>'5 - MSB (real)'!W11</f>
        <v>CPMK013</v>
      </c>
      <c r="B4" s="55">
        <f>COUNTIF('5 - MSB (real)'!AC14:AC43,"LULUS")</f>
        <v>23</v>
      </c>
      <c r="C4" s="55">
        <f>COUNTIF('5 - MSB (real)'!AC14:AC43,"TIDAK LULUS")</f>
        <v>7</v>
      </c>
      <c r="D4" s="55">
        <f t="shared" si="0"/>
        <v>30</v>
      </c>
      <c r="E4" s="55"/>
      <c r="F4" s="55"/>
      <c r="G4" s="30"/>
      <c r="H4" s="30"/>
      <c r="I4" s="30"/>
      <c r="J4" s="30"/>
      <c r="K4" s="30"/>
      <c r="L4" s="30"/>
      <c r="M4" s="30"/>
      <c r="N4" s="30"/>
      <c r="O4" s="55">
        <v>213100241</v>
      </c>
      <c r="P4" s="30" t="s">
        <v>7</v>
      </c>
      <c r="Q4" s="74">
        <v>78.4</v>
      </c>
      <c r="R4" s="30"/>
      <c r="S4" s="30" t="s">
        <v>8</v>
      </c>
      <c r="T4" s="30">
        <v>87.75</v>
      </c>
      <c r="U4" s="30">
        <v>78.4</v>
      </c>
      <c r="V4" s="30"/>
      <c r="W4" s="30"/>
      <c r="X4" s="30"/>
      <c r="Y4" s="30"/>
      <c r="Z4" s="30"/>
      <c r="AA4" s="76">
        <f t="shared" si="1"/>
        <v>83.075</v>
      </c>
    </row>
    <row r="5" ht="12.75" customHeight="1" spans="1:27">
      <c r="A5" s="55" t="str">
        <f>'5 - MSB (real)'!AD11</f>
        <v>CPMK014</v>
      </c>
      <c r="B5" s="55">
        <f>COUNTIF('5 - MSB (real)'!AJ14:AJ43,"LULUS")</f>
        <v>23</v>
      </c>
      <c r="C5" s="55">
        <f>COUNTIF('5 - MSB (real)'!AJ14:AJ43,"TIDAK LULUS")</f>
        <v>7</v>
      </c>
      <c r="D5" s="55">
        <f t="shared" si="0"/>
        <v>30</v>
      </c>
      <c r="E5" s="55"/>
      <c r="F5" s="55"/>
      <c r="G5" s="30"/>
      <c r="H5" s="30"/>
      <c r="I5" s="30"/>
      <c r="J5" s="30"/>
      <c r="K5" s="30"/>
      <c r="L5" s="30"/>
      <c r="M5" s="30"/>
      <c r="N5" s="30"/>
      <c r="O5" s="55">
        <v>213100172</v>
      </c>
      <c r="P5" s="30" t="s">
        <v>9</v>
      </c>
      <c r="Q5" s="73">
        <v>91</v>
      </c>
      <c r="R5" s="30"/>
      <c r="S5" s="30"/>
      <c r="T5" s="30"/>
      <c r="U5" s="30"/>
      <c r="V5" s="30"/>
      <c r="W5" s="30"/>
      <c r="X5" s="30"/>
      <c r="Y5" s="30"/>
      <c r="Z5" s="30"/>
      <c r="AA5" s="76" t="e">
        <f t="shared" si="1"/>
        <v>#DIV/0!</v>
      </c>
    </row>
    <row r="6" ht="12.75" customHeight="1" spans="1:27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55">
        <v>213100240</v>
      </c>
      <c r="P6" s="30" t="s">
        <v>10</v>
      </c>
      <c r="Q6" s="73">
        <v>95</v>
      </c>
      <c r="R6" s="30"/>
      <c r="S6" s="30"/>
      <c r="T6" s="30"/>
      <c r="U6" s="30"/>
      <c r="V6" s="30"/>
      <c r="W6" s="30"/>
      <c r="X6" s="30"/>
      <c r="Y6" s="30"/>
      <c r="Z6" s="30"/>
      <c r="AA6" s="76" t="e">
        <f t="shared" si="1"/>
        <v>#DIV/0!</v>
      </c>
    </row>
    <row r="7" ht="12.75" customHeight="1" spans="1:27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55">
        <v>213100252</v>
      </c>
      <c r="P7" s="30" t="s">
        <v>11</v>
      </c>
      <c r="Q7" s="74">
        <v>80</v>
      </c>
      <c r="R7" s="30"/>
      <c r="S7" s="30" t="s">
        <v>12</v>
      </c>
      <c r="T7" s="30">
        <v>80</v>
      </c>
      <c r="U7" s="30"/>
      <c r="V7" s="30"/>
      <c r="W7" s="30"/>
      <c r="X7" s="30"/>
      <c r="Y7" s="30"/>
      <c r="Z7" s="30"/>
      <c r="AA7" s="76">
        <f t="shared" si="1"/>
        <v>80</v>
      </c>
    </row>
    <row r="8" ht="12.75" customHeight="1" spans="1:27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55">
        <v>213100177</v>
      </c>
      <c r="P8" s="30" t="s">
        <v>13</v>
      </c>
      <c r="Q8" s="74">
        <v>78</v>
      </c>
      <c r="R8" s="30"/>
      <c r="S8" s="30" t="s">
        <v>5</v>
      </c>
      <c r="T8" s="30">
        <v>90</v>
      </c>
      <c r="U8" s="30">
        <v>90</v>
      </c>
      <c r="V8" s="30">
        <v>90</v>
      </c>
      <c r="W8" s="30">
        <v>70</v>
      </c>
      <c r="X8" s="30">
        <v>80</v>
      </c>
      <c r="Y8" s="30">
        <v>80</v>
      </c>
      <c r="Z8" s="30">
        <v>80</v>
      </c>
      <c r="AA8" s="76">
        <f t="shared" si="1"/>
        <v>82.8571428571429</v>
      </c>
    </row>
    <row r="9" ht="12.75" customHeight="1" spans="1:27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55">
        <v>213100249</v>
      </c>
      <c r="P9" s="30" t="s">
        <v>14</v>
      </c>
      <c r="Q9" s="74">
        <v>91.13</v>
      </c>
      <c r="R9" s="30"/>
      <c r="S9" s="30" t="s">
        <v>8</v>
      </c>
      <c r="T9" s="30">
        <v>91.05</v>
      </c>
      <c r="U9" s="30">
        <v>91.13</v>
      </c>
      <c r="V9" s="30"/>
      <c r="W9" s="30"/>
      <c r="X9" s="30"/>
      <c r="Y9" s="30"/>
      <c r="Z9" s="30"/>
      <c r="AA9" s="76">
        <f t="shared" si="1"/>
        <v>91.09</v>
      </c>
    </row>
    <row r="10" ht="12.75" customHeight="1" spans="1:27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55">
        <v>213100199</v>
      </c>
      <c r="P10" s="30" t="s">
        <v>15</v>
      </c>
      <c r="Q10" s="74">
        <v>86.33</v>
      </c>
      <c r="R10" s="30"/>
      <c r="S10" s="30" t="s">
        <v>16</v>
      </c>
      <c r="T10" s="30">
        <v>86</v>
      </c>
      <c r="U10" s="30">
        <v>95</v>
      </c>
      <c r="V10" s="30"/>
      <c r="W10" s="30"/>
      <c r="X10" s="30"/>
      <c r="Y10" s="30"/>
      <c r="Z10" s="30"/>
      <c r="AA10" s="76">
        <f t="shared" si="1"/>
        <v>90.5</v>
      </c>
    </row>
    <row r="11" ht="12.75" customHeight="1" spans="1:27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55">
        <v>213100212</v>
      </c>
      <c r="P11" s="30" t="s">
        <v>17</v>
      </c>
      <c r="Q11" s="74">
        <v>89.3</v>
      </c>
      <c r="R11" s="30"/>
      <c r="S11" s="30" t="s">
        <v>18</v>
      </c>
      <c r="T11" s="30">
        <v>88.5</v>
      </c>
      <c r="U11" s="30">
        <v>90.1</v>
      </c>
      <c r="V11" s="30"/>
      <c r="W11" s="30"/>
      <c r="X11" s="30"/>
      <c r="Y11" s="30"/>
      <c r="Z11" s="30"/>
      <c r="AA11" s="76">
        <f t="shared" si="1"/>
        <v>89.3</v>
      </c>
    </row>
    <row r="12" ht="12.75" customHeight="1" spans="1:27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55">
        <v>213100185</v>
      </c>
      <c r="P12" s="30" t="s">
        <v>19</v>
      </c>
      <c r="Q12" s="74">
        <v>88</v>
      </c>
      <c r="R12" s="30"/>
      <c r="S12" s="30" t="s">
        <v>20</v>
      </c>
      <c r="T12" s="30">
        <v>86</v>
      </c>
      <c r="U12" s="30">
        <v>90</v>
      </c>
      <c r="V12" s="30"/>
      <c r="W12" s="30"/>
      <c r="X12" s="30"/>
      <c r="Y12" s="30"/>
      <c r="Z12" s="30"/>
      <c r="AA12" s="76">
        <f t="shared" si="1"/>
        <v>88</v>
      </c>
    </row>
    <row r="13" ht="12.75" customHeight="1" spans="1:27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55">
        <v>213100245</v>
      </c>
      <c r="P13" s="30" t="s">
        <v>21</v>
      </c>
      <c r="Q13" s="73">
        <v>60</v>
      </c>
      <c r="R13" s="30"/>
      <c r="S13" s="30"/>
      <c r="T13" s="30"/>
      <c r="U13" s="30"/>
      <c r="V13" s="30"/>
      <c r="W13" s="30"/>
      <c r="X13" s="30"/>
      <c r="Y13" s="30"/>
      <c r="Z13" s="30"/>
      <c r="AA13" s="76" t="e">
        <f t="shared" si="1"/>
        <v>#DIV/0!</v>
      </c>
    </row>
    <row r="14" ht="12.75" customHeight="1" spans="1:27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55">
        <v>213100170</v>
      </c>
      <c r="P14" s="30" t="s">
        <v>22</v>
      </c>
      <c r="Q14" s="74">
        <v>96</v>
      </c>
      <c r="R14" s="30"/>
      <c r="S14" s="30" t="s">
        <v>23</v>
      </c>
      <c r="T14" s="30">
        <v>90</v>
      </c>
      <c r="U14" s="30">
        <v>90</v>
      </c>
      <c r="V14" s="30">
        <v>90</v>
      </c>
      <c r="W14" s="30">
        <v>100</v>
      </c>
      <c r="X14" s="30">
        <v>100</v>
      </c>
      <c r="Y14" s="30"/>
      <c r="Z14" s="30"/>
      <c r="AA14" s="76">
        <f t="shared" si="1"/>
        <v>94</v>
      </c>
    </row>
    <row r="15" ht="12.75" customHeight="1" spans="1:27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55">
        <v>213100248</v>
      </c>
      <c r="P15" s="30" t="s">
        <v>24</v>
      </c>
      <c r="Q15" s="74">
        <v>88.92</v>
      </c>
      <c r="R15" s="30"/>
      <c r="S15" s="30" t="s">
        <v>16</v>
      </c>
      <c r="T15" s="30">
        <v>85.68</v>
      </c>
      <c r="U15" s="30">
        <v>92.15</v>
      </c>
      <c r="V15" s="30"/>
      <c r="W15" s="30"/>
      <c r="X15" s="30"/>
      <c r="Y15" s="30"/>
      <c r="Z15" s="30"/>
      <c r="AA15" s="76">
        <f t="shared" si="1"/>
        <v>88.915</v>
      </c>
    </row>
    <row r="16" ht="12.75" customHeight="1" spans="1:27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55">
        <v>213100181</v>
      </c>
      <c r="P16" s="30" t="s">
        <v>25</v>
      </c>
      <c r="Q16" s="74">
        <v>85</v>
      </c>
      <c r="R16" s="30"/>
      <c r="S16" s="30" t="s">
        <v>26</v>
      </c>
      <c r="T16" s="30">
        <v>80</v>
      </c>
      <c r="U16" s="30">
        <v>90</v>
      </c>
      <c r="V16" s="30"/>
      <c r="W16" s="30"/>
      <c r="X16" s="30"/>
      <c r="Y16" s="30"/>
      <c r="Z16" s="30"/>
      <c r="AA16" s="76">
        <f t="shared" si="1"/>
        <v>85</v>
      </c>
    </row>
    <row r="17" ht="12.75" customHeight="1" spans="1:27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55">
        <v>213100223</v>
      </c>
      <c r="P17" s="30" t="s">
        <v>27</v>
      </c>
      <c r="Q17" s="74">
        <v>89</v>
      </c>
      <c r="R17" s="30"/>
      <c r="S17" s="30" t="s">
        <v>5</v>
      </c>
      <c r="T17" s="30">
        <v>90</v>
      </c>
      <c r="U17" s="30">
        <v>90</v>
      </c>
      <c r="V17" s="30">
        <v>90</v>
      </c>
      <c r="W17" s="30">
        <v>90</v>
      </c>
      <c r="X17" s="30">
        <v>80</v>
      </c>
      <c r="Y17" s="30">
        <v>80</v>
      </c>
      <c r="Z17" s="30">
        <v>80</v>
      </c>
      <c r="AA17" s="76">
        <f t="shared" si="1"/>
        <v>85.7142857142857</v>
      </c>
    </row>
    <row r="18" ht="12.75" customHeight="1" spans="1:27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55">
        <v>213100253</v>
      </c>
      <c r="P18" s="30" t="s">
        <v>28</v>
      </c>
      <c r="Q18" s="74">
        <v>0</v>
      </c>
      <c r="R18" s="30"/>
      <c r="S18" s="30" t="s">
        <v>29</v>
      </c>
      <c r="T18" s="30">
        <v>80</v>
      </c>
      <c r="U18" s="30">
        <v>80</v>
      </c>
      <c r="V18" s="30">
        <v>90</v>
      </c>
      <c r="W18" s="30"/>
      <c r="X18" s="30"/>
      <c r="Y18" s="30"/>
      <c r="Z18" s="30"/>
      <c r="AA18" s="76">
        <f t="shared" si="1"/>
        <v>83.3333333333333</v>
      </c>
    </row>
    <row r="19" ht="12.75" customHeight="1" spans="1:27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55">
        <v>213100208</v>
      </c>
      <c r="P19" s="30" t="s">
        <v>30</v>
      </c>
      <c r="Q19" s="74">
        <v>87.91</v>
      </c>
      <c r="R19" s="30"/>
      <c r="S19" s="30" t="s">
        <v>16</v>
      </c>
      <c r="T19" s="30">
        <v>86.69</v>
      </c>
      <c r="U19" s="30">
        <v>89.12</v>
      </c>
      <c r="V19" s="30"/>
      <c r="W19" s="30"/>
      <c r="X19" s="30"/>
      <c r="Y19" s="30"/>
      <c r="Z19" s="30"/>
      <c r="AA19" s="76">
        <f t="shared" si="1"/>
        <v>87.905</v>
      </c>
    </row>
    <row r="20" ht="12.75" customHeight="1" spans="1:27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55">
        <v>213100213</v>
      </c>
      <c r="P20" s="30" t="s">
        <v>31</v>
      </c>
      <c r="Q20" s="74">
        <v>88.8</v>
      </c>
      <c r="R20" s="30"/>
      <c r="S20" s="30" t="s">
        <v>18</v>
      </c>
      <c r="T20" s="30">
        <v>94.4</v>
      </c>
      <c r="U20" s="30">
        <v>83.2</v>
      </c>
      <c r="V20" s="30"/>
      <c r="W20" s="30"/>
      <c r="X20" s="30"/>
      <c r="Y20" s="30"/>
      <c r="Z20" s="30"/>
      <c r="AA20" s="76">
        <f t="shared" si="1"/>
        <v>88.8</v>
      </c>
    </row>
    <row r="21" ht="12.75" customHeight="1" spans="1:27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55">
        <v>213100257</v>
      </c>
      <c r="P21" s="30" t="s">
        <v>32</v>
      </c>
      <c r="Q21" s="73">
        <v>85</v>
      </c>
      <c r="R21" s="30"/>
      <c r="S21" s="30"/>
      <c r="T21" s="30"/>
      <c r="U21" s="30"/>
      <c r="V21" s="30"/>
      <c r="W21" s="30"/>
      <c r="X21" s="30"/>
      <c r="Y21" s="30"/>
      <c r="Z21" s="30"/>
      <c r="AA21" s="76" t="e">
        <f t="shared" si="1"/>
        <v>#DIV/0!</v>
      </c>
    </row>
    <row r="22" ht="12.75" customHeight="1" spans="1:27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55">
        <v>213100258</v>
      </c>
      <c r="P22" s="30" t="s">
        <v>33</v>
      </c>
      <c r="Q22" s="73">
        <v>50</v>
      </c>
      <c r="R22" s="30"/>
      <c r="S22" s="30"/>
      <c r="T22" s="30"/>
      <c r="U22" s="30"/>
      <c r="V22" s="30"/>
      <c r="W22" s="30"/>
      <c r="X22" s="30"/>
      <c r="Y22" s="30"/>
      <c r="Z22" s="30"/>
      <c r="AA22" s="76" t="e">
        <f t="shared" si="1"/>
        <v>#DIV/0!</v>
      </c>
    </row>
    <row r="23" ht="12.75" customHeight="1" spans="1:27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55">
        <v>213100250</v>
      </c>
      <c r="P23" s="30" t="s">
        <v>34</v>
      </c>
      <c r="Q23" s="74">
        <v>83.5</v>
      </c>
      <c r="R23" s="30"/>
      <c r="S23" s="30" t="s">
        <v>35</v>
      </c>
      <c r="T23" s="30">
        <v>93</v>
      </c>
      <c r="U23" s="30">
        <v>74</v>
      </c>
      <c r="V23" s="30"/>
      <c r="W23" s="30"/>
      <c r="X23" s="30"/>
      <c r="Y23" s="30"/>
      <c r="Z23" s="30"/>
      <c r="AA23" s="76">
        <f t="shared" si="1"/>
        <v>83.5</v>
      </c>
    </row>
    <row r="24" ht="12.75" customHeight="1" spans="1:27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55">
        <v>213100265</v>
      </c>
      <c r="P24" s="30" t="s">
        <v>36</v>
      </c>
      <c r="Q24" s="73">
        <v>30</v>
      </c>
      <c r="R24" s="30"/>
      <c r="S24" s="30"/>
      <c r="T24" s="30"/>
      <c r="U24" s="30"/>
      <c r="V24" s="30"/>
      <c r="W24" s="30"/>
      <c r="X24" s="30"/>
      <c r="Y24" s="30"/>
      <c r="Z24" s="30"/>
      <c r="AA24" s="76" t="e">
        <f t="shared" si="1"/>
        <v>#DIV/0!</v>
      </c>
    </row>
    <row r="25" ht="12.75" customHeight="1" spans="1:27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55">
        <v>213100182</v>
      </c>
      <c r="P25" s="30" t="s">
        <v>37</v>
      </c>
      <c r="Q25" s="74">
        <v>0</v>
      </c>
      <c r="R25" s="30"/>
      <c r="S25" s="30" t="s">
        <v>29</v>
      </c>
      <c r="T25" s="30">
        <v>80</v>
      </c>
      <c r="U25" s="30">
        <v>80</v>
      </c>
      <c r="V25" s="30">
        <v>80</v>
      </c>
      <c r="W25" s="30"/>
      <c r="X25" s="30"/>
      <c r="Y25" s="30"/>
      <c r="Z25" s="30"/>
      <c r="AA25" s="76">
        <f t="shared" si="1"/>
        <v>80</v>
      </c>
    </row>
    <row r="26" ht="12.75" customHeight="1" spans="1:27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55">
        <v>213100200</v>
      </c>
      <c r="P26" s="30" t="s">
        <v>38</v>
      </c>
      <c r="Q26" s="74">
        <v>85.68</v>
      </c>
      <c r="R26" s="30"/>
      <c r="S26" s="30" t="s">
        <v>29</v>
      </c>
      <c r="T26" s="30">
        <v>86.69</v>
      </c>
      <c r="U26" s="30">
        <v>85.19</v>
      </c>
      <c r="V26" s="30">
        <v>85.15</v>
      </c>
      <c r="W26" s="30"/>
      <c r="X26" s="30"/>
      <c r="Y26" s="30"/>
      <c r="Z26" s="30"/>
      <c r="AA26" s="76">
        <f t="shared" si="1"/>
        <v>85.6766666666667</v>
      </c>
    </row>
    <row r="27" ht="12.75" customHeight="1" spans="1:27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55">
        <v>213100224</v>
      </c>
      <c r="P27" s="30" t="s">
        <v>39</v>
      </c>
      <c r="Q27" s="73">
        <v>76</v>
      </c>
      <c r="R27" s="30"/>
      <c r="S27" s="30"/>
      <c r="T27" s="30"/>
      <c r="U27" s="30"/>
      <c r="V27" s="30"/>
      <c r="W27" s="30"/>
      <c r="X27" s="30"/>
      <c r="Y27" s="30"/>
      <c r="Z27" s="30"/>
      <c r="AA27" s="76" t="e">
        <f t="shared" si="1"/>
        <v>#DIV/0!</v>
      </c>
    </row>
    <row r="28" ht="12.75" customHeight="1" spans="1:27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55">
        <v>213100196</v>
      </c>
      <c r="P28" s="30" t="s">
        <v>40</v>
      </c>
      <c r="Q28" s="74">
        <v>94</v>
      </c>
      <c r="R28" s="30"/>
      <c r="S28" s="30" t="s">
        <v>41</v>
      </c>
      <c r="T28" s="30">
        <v>93</v>
      </c>
      <c r="U28" s="30">
        <v>95</v>
      </c>
      <c r="V28" s="30"/>
      <c r="W28" s="30"/>
      <c r="X28" s="30"/>
      <c r="Y28" s="30"/>
      <c r="Z28" s="30"/>
      <c r="AA28" s="76">
        <f t="shared" si="1"/>
        <v>94</v>
      </c>
    </row>
    <row r="29" ht="12.75" customHeight="1" spans="1:27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55">
        <v>213100217</v>
      </c>
      <c r="P29" s="30" t="s">
        <v>42</v>
      </c>
      <c r="Q29" s="73">
        <v>63</v>
      </c>
      <c r="R29" s="30"/>
      <c r="S29" s="30"/>
      <c r="T29" s="30"/>
      <c r="U29" s="30"/>
      <c r="V29" s="30"/>
      <c r="W29" s="30"/>
      <c r="X29" s="30"/>
      <c r="Y29" s="30"/>
      <c r="Z29" s="30"/>
      <c r="AA29" s="76" t="e">
        <f t="shared" si="1"/>
        <v>#DIV/0!</v>
      </c>
    </row>
    <row r="30" ht="12.75" customHeight="1" spans="1:27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55">
        <v>213100229</v>
      </c>
      <c r="P30" s="30" t="s">
        <v>43</v>
      </c>
      <c r="Q30" s="74">
        <v>82</v>
      </c>
      <c r="R30" s="30"/>
      <c r="S30" s="30" t="s">
        <v>29</v>
      </c>
      <c r="T30" s="30">
        <v>80</v>
      </c>
      <c r="U30" s="30">
        <v>80</v>
      </c>
      <c r="V30" s="30">
        <v>90</v>
      </c>
      <c r="W30" s="30">
        <v>80</v>
      </c>
      <c r="X30" s="30">
        <v>80</v>
      </c>
      <c r="Y30" s="30"/>
      <c r="Z30" s="30"/>
      <c r="AA30" s="76">
        <f t="shared" si="1"/>
        <v>82</v>
      </c>
    </row>
    <row r="31" ht="12.75" customHeight="1" spans="1:27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55">
        <v>213100227</v>
      </c>
      <c r="P31" s="30" t="s">
        <v>44</v>
      </c>
      <c r="Q31" s="73">
        <v>69</v>
      </c>
      <c r="R31" s="30"/>
      <c r="S31" s="30"/>
      <c r="T31" s="30"/>
      <c r="U31" s="30"/>
      <c r="V31" s="30"/>
      <c r="W31" s="30"/>
      <c r="X31" s="30"/>
      <c r="Y31" s="30"/>
      <c r="Z31" s="30"/>
      <c r="AA31" s="76" t="e">
        <f t="shared" si="1"/>
        <v>#DIV/0!</v>
      </c>
    </row>
    <row r="32" ht="12.75" customHeight="1" spans="1:27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55">
        <v>213100175</v>
      </c>
      <c r="P32" s="30" t="s">
        <v>45</v>
      </c>
      <c r="Q32" s="73">
        <v>79</v>
      </c>
      <c r="R32" s="30"/>
      <c r="S32" s="30"/>
      <c r="T32" s="30"/>
      <c r="U32" s="30"/>
      <c r="V32" s="30"/>
      <c r="W32" s="30"/>
      <c r="X32" s="30"/>
      <c r="Y32" s="30"/>
      <c r="Z32" s="30"/>
      <c r="AA32" s="76" t="e">
        <f t="shared" si="1"/>
        <v>#DIV/0!</v>
      </c>
    </row>
    <row r="33" ht="12.75" customHeight="1" spans="1:27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55">
        <v>213100179</v>
      </c>
      <c r="P33" s="30" t="s">
        <v>46</v>
      </c>
      <c r="Q33" s="74">
        <v>92.4</v>
      </c>
      <c r="R33" s="30"/>
      <c r="S33" s="30" t="s">
        <v>47</v>
      </c>
      <c r="T33" s="30">
        <v>94.4</v>
      </c>
      <c r="U33" s="30">
        <v>90.4</v>
      </c>
      <c r="V33" s="30"/>
      <c r="W33" s="30"/>
      <c r="X33" s="30"/>
      <c r="Y33" s="30"/>
      <c r="Z33" s="30"/>
      <c r="AA33" s="76">
        <f t="shared" si="1"/>
        <v>92.4</v>
      </c>
    </row>
    <row r="34" ht="12.75" customHeight="1" spans="1:27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55">
        <v>213100203</v>
      </c>
      <c r="P34" s="30" t="s">
        <v>48</v>
      </c>
      <c r="Q34" s="73">
        <v>83</v>
      </c>
      <c r="R34" s="30"/>
      <c r="S34" s="30"/>
      <c r="T34" s="30"/>
      <c r="U34" s="30"/>
      <c r="V34" s="30"/>
      <c r="W34" s="30"/>
      <c r="X34" s="30"/>
      <c r="Y34" s="30"/>
      <c r="Z34" s="30"/>
      <c r="AA34" s="76" t="e">
        <f t="shared" si="1"/>
        <v>#DIV/0!</v>
      </c>
    </row>
    <row r="35" ht="12.75" customHeight="1" spans="1:27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55">
        <v>213100176</v>
      </c>
      <c r="P35" s="30" t="s">
        <v>49</v>
      </c>
      <c r="Q35" s="74">
        <v>82.74</v>
      </c>
      <c r="R35" s="30"/>
      <c r="S35" s="30" t="s">
        <v>50</v>
      </c>
      <c r="T35" s="30">
        <v>82.94</v>
      </c>
      <c r="U35" s="30">
        <v>80.69</v>
      </c>
      <c r="V35" s="30">
        <v>84.58</v>
      </c>
      <c r="W35" s="30"/>
      <c r="X35" s="30"/>
      <c r="Y35" s="30"/>
      <c r="Z35" s="30"/>
      <c r="AA35" s="76">
        <f t="shared" si="1"/>
        <v>82.7366666666667</v>
      </c>
    </row>
    <row r="36" ht="12.75" customHeight="1" spans="1:27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55">
        <v>213100234</v>
      </c>
      <c r="P36" s="30" t="s">
        <v>51</v>
      </c>
      <c r="Q36" s="73">
        <v>74</v>
      </c>
      <c r="R36" s="30"/>
      <c r="S36" s="30"/>
      <c r="T36" s="30"/>
      <c r="U36" s="30"/>
      <c r="V36" s="30"/>
      <c r="W36" s="30"/>
      <c r="X36" s="30"/>
      <c r="Y36" s="30"/>
      <c r="Z36" s="30"/>
      <c r="AA36" s="76" t="e">
        <f t="shared" si="1"/>
        <v>#DIV/0!</v>
      </c>
    </row>
    <row r="37" ht="12.75" customHeight="1" spans="1:27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55">
        <v>213100218</v>
      </c>
      <c r="P37" s="30" t="s">
        <v>52</v>
      </c>
      <c r="Q37" s="74">
        <v>0</v>
      </c>
      <c r="R37" s="30"/>
      <c r="S37" s="30"/>
      <c r="T37" s="30"/>
      <c r="U37" s="30"/>
      <c r="V37" s="30"/>
      <c r="W37" s="30"/>
      <c r="X37" s="30"/>
      <c r="Y37" s="30"/>
      <c r="Z37" s="30"/>
      <c r="AA37" s="76" t="e">
        <f t="shared" si="1"/>
        <v>#DIV/0!</v>
      </c>
    </row>
    <row r="38" ht="12.75" customHeight="1" spans="1:27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55">
        <v>213100235</v>
      </c>
      <c r="P38" s="30" t="s">
        <v>53</v>
      </c>
      <c r="Q38" s="74">
        <v>85.08</v>
      </c>
      <c r="R38" s="30"/>
      <c r="S38" s="30" t="s">
        <v>29</v>
      </c>
      <c r="T38" s="30">
        <v>84.88</v>
      </c>
      <c r="U38" s="30">
        <v>86.36</v>
      </c>
      <c r="V38" s="30">
        <v>83.99</v>
      </c>
      <c r="W38" s="30"/>
      <c r="X38" s="30"/>
      <c r="Y38" s="30"/>
      <c r="Z38" s="30"/>
      <c r="AA38" s="76">
        <f t="shared" si="1"/>
        <v>85.0766666666667</v>
      </c>
    </row>
    <row r="39" ht="12.75" customHeight="1" spans="1:27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55">
        <v>213100184</v>
      </c>
      <c r="P39" s="30" t="s">
        <v>54</v>
      </c>
      <c r="Q39" s="74">
        <v>88</v>
      </c>
      <c r="R39" s="30"/>
      <c r="S39" s="30" t="s">
        <v>55</v>
      </c>
      <c r="T39" s="30">
        <v>86</v>
      </c>
      <c r="U39" s="30">
        <v>86</v>
      </c>
      <c r="V39" s="30"/>
      <c r="W39" s="30"/>
      <c r="X39" s="30"/>
      <c r="Y39" s="30"/>
      <c r="Z39" s="30"/>
      <c r="AA39" s="76">
        <f t="shared" si="1"/>
        <v>86</v>
      </c>
    </row>
    <row r="40" ht="12.75" customHeight="1" spans="1:27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55">
        <v>213100220</v>
      </c>
      <c r="P40" s="30" t="s">
        <v>56</v>
      </c>
      <c r="Q40" s="74">
        <v>84.4</v>
      </c>
      <c r="R40" s="30"/>
      <c r="S40" s="30" t="s">
        <v>57</v>
      </c>
      <c r="T40" s="30">
        <v>92.8</v>
      </c>
      <c r="U40" s="30">
        <v>76</v>
      </c>
      <c r="V40" s="30"/>
      <c r="W40" s="30"/>
      <c r="X40" s="30"/>
      <c r="Y40" s="30"/>
      <c r="Z40" s="30"/>
      <c r="AA40" s="76">
        <f t="shared" si="1"/>
        <v>84.4</v>
      </c>
    </row>
    <row r="41" ht="12.75" customHeight="1" spans="1:27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55">
        <v>213100251</v>
      </c>
      <c r="P41" s="30" t="s">
        <v>58</v>
      </c>
      <c r="Q41" s="73">
        <v>48</v>
      </c>
      <c r="R41" s="30"/>
      <c r="S41" s="30"/>
      <c r="T41" s="30"/>
      <c r="U41" s="30"/>
      <c r="V41" s="30"/>
      <c r="W41" s="30"/>
      <c r="X41" s="30"/>
      <c r="Y41" s="30"/>
      <c r="Z41" s="30"/>
      <c r="AA41" s="76" t="e">
        <f t="shared" si="1"/>
        <v>#DIV/0!</v>
      </c>
    </row>
    <row r="42" ht="12.75" customHeight="1" spans="1:27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55">
        <v>213100189</v>
      </c>
      <c r="P42" s="30" t="s">
        <v>59</v>
      </c>
      <c r="Q42" s="74">
        <v>75.67</v>
      </c>
      <c r="R42" s="30"/>
      <c r="S42" s="30" t="s">
        <v>20</v>
      </c>
      <c r="T42" s="30">
        <v>74</v>
      </c>
      <c r="U42" s="30">
        <v>80</v>
      </c>
      <c r="V42" s="30"/>
      <c r="W42" s="30"/>
      <c r="X42" s="30"/>
      <c r="Y42" s="30"/>
      <c r="Z42" s="30"/>
      <c r="AA42" s="76">
        <f t="shared" si="1"/>
        <v>77</v>
      </c>
    </row>
    <row r="43" ht="12.75" customHeight="1" spans="1:27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55">
        <v>213100268</v>
      </c>
      <c r="P43" s="30" t="s">
        <v>60</v>
      </c>
      <c r="Q43" s="73">
        <v>78</v>
      </c>
      <c r="R43" s="30"/>
      <c r="S43" s="30"/>
      <c r="T43" s="30"/>
      <c r="U43" s="30"/>
      <c r="V43" s="30"/>
      <c r="W43" s="30"/>
      <c r="X43" s="30"/>
      <c r="Y43" s="30"/>
      <c r="Z43" s="30"/>
      <c r="AA43" s="76" t="e">
        <f t="shared" si="1"/>
        <v>#DIV/0!</v>
      </c>
    </row>
    <row r="44" ht="12.75" customHeight="1" spans="1:27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55">
        <v>213100190</v>
      </c>
      <c r="P44" s="30" t="s">
        <v>61</v>
      </c>
      <c r="Q44" s="74">
        <v>85</v>
      </c>
      <c r="R44" s="30"/>
      <c r="S44" s="30" t="s">
        <v>41</v>
      </c>
      <c r="T44" s="30">
        <v>87</v>
      </c>
      <c r="U44" s="30">
        <v>83</v>
      </c>
      <c r="V44" s="30"/>
      <c r="W44" s="30"/>
      <c r="X44" s="30"/>
      <c r="Y44" s="30"/>
      <c r="Z44" s="30"/>
      <c r="AA44" s="76">
        <f t="shared" si="1"/>
        <v>85</v>
      </c>
    </row>
    <row r="45" ht="12.75" customHeight="1" spans="1:27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55">
        <v>213100244</v>
      </c>
      <c r="P45" s="30" t="s">
        <v>62</v>
      </c>
      <c r="Q45" s="73">
        <v>91</v>
      </c>
      <c r="R45" s="30"/>
      <c r="S45" s="30"/>
      <c r="T45" s="30"/>
      <c r="U45" s="30"/>
      <c r="V45" s="30"/>
      <c r="W45" s="30"/>
      <c r="X45" s="30"/>
      <c r="Y45" s="30"/>
      <c r="Z45" s="30"/>
      <c r="AA45" s="76" t="e">
        <f t="shared" si="1"/>
        <v>#DIV/0!</v>
      </c>
    </row>
    <row r="46" ht="12.75" customHeight="1" spans="1:27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55">
        <v>213100270</v>
      </c>
      <c r="P46" s="30" t="s">
        <v>63</v>
      </c>
      <c r="Q46" s="73">
        <v>87</v>
      </c>
      <c r="R46" s="30"/>
      <c r="S46" s="30"/>
      <c r="T46" s="30"/>
      <c r="U46" s="30"/>
      <c r="V46" s="30"/>
      <c r="W46" s="30"/>
      <c r="X46" s="30"/>
      <c r="Y46" s="30"/>
      <c r="Z46" s="30"/>
      <c r="AA46" s="76" t="e">
        <f t="shared" si="1"/>
        <v>#DIV/0!</v>
      </c>
    </row>
    <row r="47" ht="12.75" customHeight="1" spans="1:27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55">
        <v>213100204</v>
      </c>
      <c r="P47" s="30" t="s">
        <v>64</v>
      </c>
      <c r="Q47" s="73">
        <v>71</v>
      </c>
      <c r="R47" s="30"/>
      <c r="S47" s="30"/>
      <c r="T47" s="30"/>
      <c r="U47" s="30"/>
      <c r="V47" s="30"/>
      <c r="W47" s="30"/>
      <c r="X47" s="30"/>
      <c r="Y47" s="30"/>
      <c r="Z47" s="30"/>
      <c r="AA47" s="76" t="e">
        <f t="shared" si="1"/>
        <v>#DIV/0!</v>
      </c>
    </row>
    <row r="48" ht="12.75" customHeight="1" spans="1:27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55">
        <v>213100226</v>
      </c>
      <c r="P48" s="30" t="s">
        <v>65</v>
      </c>
      <c r="Q48" s="73">
        <v>66</v>
      </c>
      <c r="R48" s="30"/>
      <c r="S48" s="30"/>
      <c r="T48" s="30"/>
      <c r="U48" s="30"/>
      <c r="V48" s="30"/>
      <c r="W48" s="30"/>
      <c r="X48" s="30"/>
      <c r="Y48" s="30"/>
      <c r="Z48" s="30"/>
      <c r="AA48" s="76" t="e">
        <f t="shared" si="1"/>
        <v>#DIV/0!</v>
      </c>
    </row>
    <row r="49" ht="12.75" customHeight="1" spans="1:27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55">
        <v>213100180</v>
      </c>
      <c r="P49" s="30" t="s">
        <v>66</v>
      </c>
      <c r="Q49" s="73">
        <v>80</v>
      </c>
      <c r="R49" s="30"/>
      <c r="S49" s="30"/>
      <c r="T49" s="30"/>
      <c r="U49" s="30"/>
      <c r="V49" s="30"/>
      <c r="W49" s="30"/>
      <c r="X49" s="30"/>
      <c r="Y49" s="30"/>
      <c r="Z49" s="30"/>
      <c r="AA49" s="76" t="e">
        <f t="shared" si="1"/>
        <v>#DIV/0!</v>
      </c>
    </row>
    <row r="50" ht="12.75" customHeight="1" spans="1:27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55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75"/>
    </row>
    <row r="51" ht="12.75" customHeight="1" spans="1:27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55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75"/>
    </row>
    <row r="52" ht="12.75" customHeight="1" spans="1:27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55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75"/>
    </row>
    <row r="53" ht="12.75" customHeight="1" spans="1:27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55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75"/>
    </row>
    <row r="54" ht="12.75" customHeight="1" spans="1:27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55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75"/>
    </row>
    <row r="55" ht="12.75" customHeight="1" spans="1:27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55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75"/>
    </row>
    <row r="56" ht="12.75" customHeight="1" spans="1:27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55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75"/>
    </row>
    <row r="57" ht="12.75" customHeight="1" spans="1:27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55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75"/>
    </row>
    <row r="58" ht="12.75" customHeight="1" spans="1:27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55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75"/>
    </row>
    <row r="59" ht="12.75" customHeight="1" spans="1:27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55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75"/>
    </row>
    <row r="60" ht="12.75" customHeight="1" spans="1:27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55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75"/>
    </row>
    <row r="61" ht="12.75" customHeight="1" spans="1:27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55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75"/>
    </row>
    <row r="62" ht="12.75" customHeight="1" spans="1:27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55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75"/>
    </row>
    <row r="63" ht="12.75" customHeight="1" spans="1:27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55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75"/>
    </row>
    <row r="64" ht="12.75" customHeight="1" spans="1:27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55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75"/>
    </row>
    <row r="65" ht="12.75" customHeight="1" spans="1:27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55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75"/>
    </row>
    <row r="66" ht="12.75" customHeight="1" spans="1:27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55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75"/>
    </row>
    <row r="67" ht="12.75" customHeight="1" spans="1:27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55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75"/>
    </row>
    <row r="68" ht="12.75" customHeight="1" spans="1:27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55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75"/>
    </row>
    <row r="69" ht="12.75" customHeight="1" spans="1:27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55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75"/>
    </row>
    <row r="70" ht="12.75" customHeight="1" spans="1:27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55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75"/>
    </row>
    <row r="71" ht="12.75" customHeight="1" spans="1:27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55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75"/>
    </row>
    <row r="72" ht="12.75" customHeight="1" spans="1:27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55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75"/>
    </row>
    <row r="73" ht="12.75" customHeight="1" spans="1:27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55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75"/>
    </row>
    <row r="74" ht="12.75" customHeight="1" spans="1:27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55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75"/>
    </row>
    <row r="75" ht="12.75" customHeight="1" spans="1:27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55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75"/>
    </row>
    <row r="76" ht="12.75" customHeight="1" spans="1:27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55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75"/>
    </row>
    <row r="77" ht="12.75" customHeight="1" spans="1:27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55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75"/>
    </row>
    <row r="78" ht="12.75" customHeight="1" spans="1:27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55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75"/>
    </row>
    <row r="79" ht="12.75" customHeight="1" spans="1:27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55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75"/>
    </row>
    <row r="80" ht="12.75" customHeight="1" spans="1:27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55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75"/>
    </row>
    <row r="81" ht="12.75" customHeight="1" spans="1:27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55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75"/>
    </row>
    <row r="82" ht="12.75" customHeight="1" spans="1:27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55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75"/>
    </row>
    <row r="83" ht="12.75" customHeight="1" spans="1:27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55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75"/>
    </row>
    <row r="84" ht="12.75" customHeight="1" spans="1:27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55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75"/>
    </row>
    <row r="85" ht="12.75" customHeight="1" spans="1:27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55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75"/>
    </row>
    <row r="86" ht="12.75" customHeight="1" spans="1:27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55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75"/>
    </row>
    <row r="87" ht="12.75" customHeight="1" spans="1:27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55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75"/>
    </row>
    <row r="88" ht="12.75" customHeight="1" spans="1:27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55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75"/>
    </row>
    <row r="89" ht="12.75" customHeight="1" spans="1:27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55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75"/>
    </row>
    <row r="90" ht="12.75" customHeight="1" spans="1:27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55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75"/>
    </row>
    <row r="91" ht="12.75" customHeight="1" spans="1:27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55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75"/>
    </row>
    <row r="92" ht="12.75" customHeight="1" spans="1:27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55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75"/>
    </row>
    <row r="93" ht="12.75" customHeight="1" spans="1:27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55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75"/>
    </row>
    <row r="94" ht="12.75" customHeight="1" spans="1:27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55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75"/>
    </row>
    <row r="95" ht="12.75" customHeight="1" spans="1:27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55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75"/>
    </row>
    <row r="96" ht="12.75" customHeight="1" spans="1:27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55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75"/>
    </row>
    <row r="97" ht="12.75" customHeight="1" spans="1:27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55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75"/>
    </row>
    <row r="98" ht="12.75" customHeight="1" spans="1:27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55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75"/>
    </row>
    <row r="99" ht="12.75" customHeight="1" spans="1:27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55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75"/>
    </row>
    <row r="100" ht="12.75" customHeight="1" spans="1:27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55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75"/>
    </row>
    <row r="101" ht="12.75" customHeight="1" spans="1:27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55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75"/>
    </row>
    <row r="102" ht="12.75" customHeight="1" spans="1:27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55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75"/>
    </row>
    <row r="103" ht="12.75" customHeight="1" spans="1:27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55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75"/>
    </row>
    <row r="104" ht="12.75" customHeight="1" spans="1:27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55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75"/>
    </row>
    <row r="105" ht="12.75" customHeight="1" spans="1:27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55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75"/>
    </row>
    <row r="106" ht="12.75" customHeight="1" spans="1:27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55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75"/>
    </row>
    <row r="107" ht="12.75" customHeight="1" spans="1:27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55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75"/>
    </row>
    <row r="108" ht="12.75" customHeight="1" spans="1:27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55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75"/>
    </row>
    <row r="109" ht="12.75" customHeight="1" spans="1:27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55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75"/>
    </row>
    <row r="110" ht="12.75" customHeight="1" spans="1:27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55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75"/>
    </row>
    <row r="111" ht="12.75" customHeight="1" spans="1:27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55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75"/>
    </row>
    <row r="112" ht="12.75" customHeight="1" spans="1:27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55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75"/>
    </row>
    <row r="113" ht="12.75" customHeight="1" spans="1:27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55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75"/>
    </row>
    <row r="114" ht="12.75" customHeight="1" spans="1:27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55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75"/>
    </row>
    <row r="115" ht="12.75" customHeight="1" spans="1:27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55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75"/>
    </row>
    <row r="116" ht="12.75" customHeight="1" spans="1:27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55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75"/>
    </row>
    <row r="117" ht="12.75" customHeight="1" spans="1:27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55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75"/>
    </row>
    <row r="118" ht="12.75" customHeight="1" spans="1:27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55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75"/>
    </row>
    <row r="119" ht="12.75" customHeight="1" spans="1:27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55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75"/>
    </row>
    <row r="120" ht="12.75" customHeight="1" spans="1:27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55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75"/>
    </row>
    <row r="121" ht="12.75" customHeight="1" spans="1:27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55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75"/>
    </row>
    <row r="122" ht="12.75" customHeight="1" spans="1:27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55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75"/>
    </row>
    <row r="123" ht="12.75" customHeight="1" spans="1:27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55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75"/>
    </row>
    <row r="124" ht="12.75" customHeight="1" spans="1:27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55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75"/>
    </row>
    <row r="125" ht="12.75" customHeight="1" spans="1:27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55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75"/>
    </row>
    <row r="126" ht="12.75" customHeight="1" spans="1:27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55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75"/>
    </row>
    <row r="127" ht="12.75" customHeight="1" spans="1:27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55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75"/>
    </row>
    <row r="128" ht="12.75" customHeight="1" spans="1:27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55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75"/>
    </row>
    <row r="129" ht="12.75" customHeight="1" spans="1:27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55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75"/>
    </row>
    <row r="130" ht="12.75" customHeight="1" spans="1:27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55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75"/>
    </row>
    <row r="131" ht="12.75" customHeight="1" spans="1:27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55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75"/>
    </row>
    <row r="132" ht="12.75" customHeight="1" spans="1:27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55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75"/>
    </row>
    <row r="133" ht="12.75" customHeight="1" spans="1:27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55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75"/>
    </row>
    <row r="134" ht="12.75" customHeight="1" spans="1:27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55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75"/>
    </row>
    <row r="135" ht="12.75" customHeight="1" spans="1:27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55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75"/>
    </row>
    <row r="136" ht="12.75" customHeight="1" spans="1:27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55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75"/>
    </row>
    <row r="137" ht="12.75" customHeight="1" spans="1:27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55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75"/>
    </row>
    <row r="138" ht="12.75" customHeight="1" spans="1:27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55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75"/>
    </row>
    <row r="139" ht="12.75" customHeight="1" spans="1:27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55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75"/>
    </row>
    <row r="140" ht="12.75" customHeight="1" spans="1:27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55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75"/>
    </row>
    <row r="141" ht="12.75" customHeight="1" spans="1:27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55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75"/>
    </row>
    <row r="142" ht="12.75" customHeight="1" spans="1:27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55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75"/>
    </row>
    <row r="143" ht="12.75" customHeight="1" spans="1:27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55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75"/>
    </row>
    <row r="144" ht="12.75" customHeight="1" spans="1:27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55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75"/>
    </row>
    <row r="145" ht="12.75" customHeight="1" spans="1:27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55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75"/>
    </row>
    <row r="146" ht="12.75" customHeight="1" spans="1:27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55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75"/>
    </row>
    <row r="147" ht="12.75" customHeight="1" spans="1:27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55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75"/>
    </row>
    <row r="148" ht="12.75" customHeight="1" spans="1:27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55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75"/>
    </row>
    <row r="149" ht="12.75" customHeight="1" spans="1:27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55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75"/>
    </row>
    <row r="150" ht="12.75" customHeight="1" spans="1:27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55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75"/>
    </row>
    <row r="151" ht="12.75" customHeight="1" spans="1:27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55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75"/>
    </row>
    <row r="152" ht="12.75" customHeight="1" spans="1:27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55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75"/>
    </row>
    <row r="153" ht="12.75" customHeight="1" spans="1:27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55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75"/>
    </row>
    <row r="154" ht="12.75" customHeight="1" spans="1:27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55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75"/>
    </row>
    <row r="155" ht="12.75" customHeight="1" spans="1:27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55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75"/>
    </row>
    <row r="156" ht="12.75" customHeight="1" spans="1:27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55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75"/>
    </row>
    <row r="157" ht="12.75" customHeight="1" spans="1:27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55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75"/>
    </row>
    <row r="158" ht="12.75" customHeight="1" spans="1:27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55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75"/>
    </row>
    <row r="159" ht="12.75" customHeight="1" spans="1:27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55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75"/>
    </row>
    <row r="160" ht="12.75" customHeight="1" spans="1:27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55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75"/>
    </row>
    <row r="161" ht="12.75" customHeight="1" spans="1:27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55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75"/>
    </row>
    <row r="162" ht="12.75" customHeight="1" spans="1:27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55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75"/>
    </row>
    <row r="163" ht="12.75" customHeight="1" spans="1:27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55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75"/>
    </row>
    <row r="164" ht="12.75" customHeight="1" spans="1:27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55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75"/>
    </row>
    <row r="165" ht="12.75" customHeight="1" spans="1:27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55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75"/>
    </row>
    <row r="166" ht="12.75" customHeight="1" spans="1:27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55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75"/>
    </row>
    <row r="167" ht="12.75" customHeight="1" spans="1:27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55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75"/>
    </row>
    <row r="168" ht="12.75" customHeight="1" spans="1:27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55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75"/>
    </row>
    <row r="169" ht="12.75" customHeight="1" spans="1:27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55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75"/>
    </row>
    <row r="170" ht="12.75" customHeight="1" spans="1:27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55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75"/>
    </row>
    <row r="171" ht="12.75" customHeight="1" spans="1:27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55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75"/>
    </row>
    <row r="172" ht="12.75" customHeight="1" spans="1:27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55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75"/>
    </row>
    <row r="173" ht="12.75" customHeight="1" spans="1:27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55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75"/>
    </row>
    <row r="174" ht="12.75" customHeight="1" spans="1:27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55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75"/>
    </row>
    <row r="175" ht="12.75" customHeight="1" spans="1:27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55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75"/>
    </row>
    <row r="176" ht="12.75" customHeight="1" spans="1:27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55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75"/>
    </row>
    <row r="177" ht="12.75" customHeight="1" spans="1:27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55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75"/>
    </row>
    <row r="178" ht="12.75" customHeight="1" spans="1:27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55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75"/>
    </row>
    <row r="179" ht="12.75" customHeight="1" spans="1:27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55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75"/>
    </row>
    <row r="180" ht="12.75" customHeight="1" spans="1:27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55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75"/>
    </row>
    <row r="181" ht="12.75" customHeight="1" spans="1:27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55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75"/>
    </row>
    <row r="182" ht="12.75" customHeight="1" spans="1:27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55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75"/>
    </row>
    <row r="183" ht="12.75" customHeight="1" spans="1:27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55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75"/>
    </row>
    <row r="184" ht="12.75" customHeight="1" spans="1:27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55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75"/>
    </row>
    <row r="185" ht="12.75" customHeight="1" spans="1:27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55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75"/>
    </row>
    <row r="186" ht="12.75" customHeight="1" spans="1:27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55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75"/>
    </row>
    <row r="187" ht="12.75" customHeight="1" spans="1:27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55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75"/>
    </row>
    <row r="188" ht="12.75" customHeight="1" spans="1:27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55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75"/>
    </row>
    <row r="189" ht="12.75" customHeight="1" spans="1:27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55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75"/>
    </row>
    <row r="190" ht="12.75" customHeight="1" spans="1:27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55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75"/>
    </row>
    <row r="191" ht="12.75" customHeight="1" spans="1:27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55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75"/>
    </row>
    <row r="192" ht="12.75" customHeight="1" spans="1:27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55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75"/>
    </row>
    <row r="193" ht="12.75" customHeight="1" spans="1:27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55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75"/>
    </row>
    <row r="194" ht="12.75" customHeight="1" spans="1:27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55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75"/>
    </row>
    <row r="195" ht="12.75" customHeight="1" spans="1:27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55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75"/>
    </row>
    <row r="196" ht="12.75" customHeight="1" spans="1:27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55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75"/>
    </row>
    <row r="197" ht="12.75" customHeight="1" spans="1:27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55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75"/>
    </row>
    <row r="198" ht="12.75" customHeight="1" spans="1:27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55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75"/>
    </row>
    <row r="199" ht="12.75" customHeight="1" spans="1:27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55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75"/>
    </row>
    <row r="200" ht="12.75" customHeight="1" spans="1:27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55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75"/>
    </row>
    <row r="201" ht="12.75" customHeight="1" spans="1:27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55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75"/>
    </row>
    <row r="202" ht="12.75" customHeight="1" spans="1:27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55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75"/>
    </row>
    <row r="203" ht="12.75" customHeight="1" spans="1:27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55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75"/>
    </row>
    <row r="204" ht="12.75" customHeight="1" spans="1:27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55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75"/>
    </row>
    <row r="205" ht="12.75" customHeight="1" spans="1:27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55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75"/>
    </row>
    <row r="206" ht="12.75" customHeight="1" spans="1:27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55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75"/>
    </row>
    <row r="207" ht="12.75" customHeight="1" spans="1:27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55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75"/>
    </row>
    <row r="208" ht="12.75" customHeight="1" spans="1:27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55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75"/>
    </row>
    <row r="209" ht="12.75" customHeight="1" spans="1:27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55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75"/>
    </row>
    <row r="210" ht="12.75" customHeight="1" spans="1:27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55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75"/>
    </row>
    <row r="211" ht="12.75" customHeight="1" spans="1:27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55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75"/>
    </row>
    <row r="212" ht="12.75" customHeight="1" spans="1:27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55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75"/>
    </row>
    <row r="213" ht="12.75" customHeight="1" spans="1:27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55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75"/>
    </row>
    <row r="214" ht="12.75" customHeight="1" spans="1:27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55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75"/>
    </row>
    <row r="215" ht="12.75" customHeight="1" spans="1:27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55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75"/>
    </row>
    <row r="216" ht="12.75" customHeight="1" spans="1:27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55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75"/>
    </row>
    <row r="217" ht="12.75" customHeight="1" spans="1:27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55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75"/>
    </row>
    <row r="218" ht="12.75" customHeight="1" spans="1:27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55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75"/>
    </row>
    <row r="219" ht="12.75" customHeight="1" spans="1:27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55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75"/>
    </row>
    <row r="220" ht="12.75" customHeight="1" spans="1:27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55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75"/>
    </row>
    <row r="221" ht="12.75" customHeight="1" spans="1:27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55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75"/>
    </row>
    <row r="222" ht="12.75" customHeight="1" spans="1:27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55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75"/>
    </row>
    <row r="223" ht="12.75" customHeight="1" spans="1:27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55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75"/>
    </row>
    <row r="224" ht="12.75" customHeight="1" spans="1:27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55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75"/>
    </row>
    <row r="225" ht="12.75" customHeight="1" spans="1:27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55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75"/>
    </row>
    <row r="226" ht="12.75" customHeight="1" spans="1:27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55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75"/>
    </row>
    <row r="227" ht="12.75" customHeight="1" spans="1:27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55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75"/>
    </row>
    <row r="228" ht="12.75" customHeight="1" spans="1:27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55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75"/>
    </row>
    <row r="229" ht="12.75" customHeight="1" spans="1:27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55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75"/>
    </row>
    <row r="230" ht="12.75" customHeight="1" spans="1:27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55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75"/>
    </row>
    <row r="231" ht="12.75" customHeight="1" spans="1:27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55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75"/>
    </row>
    <row r="232" ht="12.75" customHeight="1" spans="1:27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55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75"/>
    </row>
    <row r="233" ht="12.75" customHeight="1" spans="1:27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55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75"/>
    </row>
    <row r="234" ht="12.75" customHeight="1" spans="1:27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55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75"/>
    </row>
    <row r="235" ht="12.75" customHeight="1" spans="1:27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55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75"/>
    </row>
    <row r="236" ht="12.75" customHeight="1" spans="1:27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55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75"/>
    </row>
    <row r="237" ht="12.75" customHeight="1" spans="1:27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55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75"/>
    </row>
    <row r="238" ht="12.75" customHeight="1" spans="1:27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55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75"/>
    </row>
    <row r="239" ht="12.75" customHeight="1" spans="1:27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55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75"/>
    </row>
    <row r="240" ht="12.75" customHeight="1" spans="1:27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55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75"/>
    </row>
    <row r="241" ht="12.75" customHeight="1" spans="1:27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55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75"/>
    </row>
    <row r="242" ht="12.75" customHeight="1" spans="1:27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55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75"/>
    </row>
    <row r="243" ht="12.75" customHeight="1" spans="1:27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55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75"/>
    </row>
    <row r="244" ht="12.75" customHeight="1" spans="1:27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55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75"/>
    </row>
    <row r="245" ht="12.75" customHeight="1" spans="1:27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55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75"/>
    </row>
    <row r="246" ht="12.75" customHeight="1" spans="1:27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55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75"/>
    </row>
    <row r="247" ht="12.75" customHeight="1" spans="1:27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55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75"/>
    </row>
    <row r="248" ht="12.75" customHeight="1" spans="1:27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55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75"/>
    </row>
    <row r="249" ht="12.75" customHeight="1" spans="1:27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55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75"/>
    </row>
    <row r="250" ht="12.75" customHeight="1" spans="1:27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55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75"/>
    </row>
    <row r="251" ht="12.75" customHeight="1" spans="1:27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55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75"/>
    </row>
    <row r="252" ht="12.75" customHeight="1" spans="1:27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55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75"/>
    </row>
    <row r="253" ht="12.75" customHeight="1" spans="1:27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55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75"/>
    </row>
    <row r="254" ht="12.75" customHeight="1" spans="1:27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55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75"/>
    </row>
    <row r="255" ht="12.75" customHeight="1" spans="1:27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55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75"/>
    </row>
    <row r="256" ht="12.75" customHeight="1" spans="1:27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55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75"/>
    </row>
    <row r="257" ht="12.75" customHeight="1" spans="1:27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55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75"/>
    </row>
    <row r="258" ht="12.75" customHeight="1" spans="1:27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55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75"/>
    </row>
    <row r="259" ht="12.75" customHeight="1" spans="1:27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55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75"/>
    </row>
    <row r="260" ht="12.75" customHeight="1" spans="1:27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55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75"/>
    </row>
    <row r="261" ht="12.75" customHeight="1" spans="1:27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55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75"/>
    </row>
    <row r="262" ht="12.75" customHeight="1" spans="1:27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55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75"/>
    </row>
    <row r="263" ht="12.75" customHeight="1" spans="1:27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55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75"/>
    </row>
    <row r="264" ht="12.75" customHeight="1" spans="1:27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55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75"/>
    </row>
    <row r="265" ht="12.75" customHeight="1" spans="1:27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55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75"/>
    </row>
    <row r="266" ht="12.75" customHeight="1" spans="1:27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55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75"/>
    </row>
    <row r="267" ht="12.75" customHeight="1" spans="1:27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55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75"/>
    </row>
    <row r="268" ht="12.75" customHeight="1" spans="1:27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55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75"/>
    </row>
    <row r="269" ht="12.75" customHeight="1" spans="1:27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55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75"/>
    </row>
    <row r="270" ht="12.75" customHeight="1" spans="1:27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55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75"/>
    </row>
    <row r="271" ht="12.75" customHeight="1" spans="1:27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55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75"/>
    </row>
    <row r="272" ht="12.75" customHeight="1" spans="1:27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55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75"/>
    </row>
    <row r="273" ht="12.75" customHeight="1" spans="1:27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55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75"/>
    </row>
    <row r="274" ht="12.75" customHeight="1" spans="1:27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55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75"/>
    </row>
    <row r="275" ht="12.75" customHeight="1" spans="1:27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55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75"/>
    </row>
    <row r="276" ht="12.75" customHeight="1" spans="1:27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55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75"/>
    </row>
    <row r="277" ht="12.75" customHeight="1" spans="1:27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55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75"/>
    </row>
    <row r="278" ht="12.75" customHeight="1" spans="1:27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55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75"/>
    </row>
    <row r="279" ht="12.75" customHeight="1" spans="1:27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55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75"/>
    </row>
    <row r="280" ht="12.75" customHeight="1" spans="1:27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55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75"/>
    </row>
    <row r="281" ht="12.75" customHeight="1" spans="1:27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55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75"/>
    </row>
    <row r="282" ht="12.75" customHeight="1" spans="1:27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55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75"/>
    </row>
    <row r="283" ht="12.75" customHeight="1" spans="1:27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55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75"/>
    </row>
    <row r="284" ht="12.75" customHeight="1" spans="1:27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55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75"/>
    </row>
    <row r="285" ht="12.75" customHeight="1" spans="1:27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55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75"/>
    </row>
    <row r="286" ht="12.75" customHeight="1" spans="1:27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55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75"/>
    </row>
    <row r="287" ht="12.75" customHeight="1" spans="1:27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55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75"/>
    </row>
    <row r="288" ht="12.75" customHeight="1" spans="1:27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55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75"/>
    </row>
    <row r="289" ht="12.75" customHeight="1" spans="1:27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55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75"/>
    </row>
    <row r="290" ht="12.75" customHeight="1" spans="1:27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55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75"/>
    </row>
    <row r="291" ht="12.75" customHeight="1" spans="1:27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55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75"/>
    </row>
    <row r="292" ht="12.75" customHeight="1" spans="1:27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55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75"/>
    </row>
    <row r="293" ht="12.75" customHeight="1" spans="1:27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55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75"/>
    </row>
    <row r="294" ht="12.75" customHeight="1" spans="1:27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55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75"/>
    </row>
    <row r="295" ht="12.75" customHeight="1" spans="1:27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55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75"/>
    </row>
    <row r="296" ht="12.75" customHeight="1" spans="1:27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55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75"/>
    </row>
    <row r="297" ht="12.75" customHeight="1" spans="1:27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55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75"/>
    </row>
    <row r="298" ht="12.75" customHeight="1" spans="1:27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55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75"/>
    </row>
    <row r="299" ht="12.75" customHeight="1" spans="1:27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55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75"/>
    </row>
    <row r="300" ht="12.75" customHeight="1" spans="1:27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55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75"/>
    </row>
    <row r="301" ht="12.75" customHeight="1" spans="1:27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55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75"/>
    </row>
    <row r="302" ht="12.75" customHeight="1" spans="1:27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55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75"/>
    </row>
    <row r="303" ht="12.75" customHeight="1" spans="1:27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55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75"/>
    </row>
    <row r="304" ht="12.75" customHeight="1" spans="1:27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55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75"/>
    </row>
    <row r="305" ht="12.75" customHeight="1" spans="1:27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55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75"/>
    </row>
    <row r="306" ht="12.75" customHeight="1" spans="1:27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55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75"/>
    </row>
    <row r="307" ht="12.75" customHeight="1" spans="1:27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55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75"/>
    </row>
    <row r="308" ht="12.75" customHeight="1" spans="1:27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55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75"/>
    </row>
    <row r="309" ht="12.75" customHeight="1" spans="1:27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55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75"/>
    </row>
    <row r="310" ht="12.75" customHeight="1" spans="1:27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55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75"/>
    </row>
    <row r="311" ht="12.75" customHeight="1" spans="1:27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55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75"/>
    </row>
    <row r="312" ht="12.75" customHeight="1" spans="1:27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55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75"/>
    </row>
    <row r="313" ht="12.75" customHeight="1" spans="1:27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55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75"/>
    </row>
    <row r="314" ht="12.75" customHeight="1" spans="1:27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55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75"/>
    </row>
    <row r="315" ht="12.75" customHeight="1" spans="1:27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55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75"/>
    </row>
    <row r="316" ht="12.75" customHeight="1" spans="1:27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55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75"/>
    </row>
    <row r="317" ht="12.75" customHeight="1" spans="1:27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55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75"/>
    </row>
    <row r="318" ht="12.75" customHeight="1" spans="1:27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55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75"/>
    </row>
    <row r="319" ht="12.75" customHeight="1" spans="1:27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55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75"/>
    </row>
    <row r="320" ht="12.75" customHeight="1" spans="1:27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55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75"/>
    </row>
    <row r="321" ht="12.75" customHeight="1" spans="1:27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55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75"/>
    </row>
    <row r="322" ht="12.75" customHeight="1" spans="1:27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55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75"/>
    </row>
    <row r="323" ht="12.75" customHeight="1" spans="1:27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55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75"/>
    </row>
    <row r="324" ht="12.75" customHeight="1" spans="1:27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55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75"/>
    </row>
    <row r="325" ht="12.75" customHeight="1" spans="1:27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55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75"/>
    </row>
    <row r="326" ht="12.75" customHeight="1" spans="1:27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55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75"/>
    </row>
    <row r="327" ht="12.75" customHeight="1" spans="1:27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55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75"/>
    </row>
    <row r="328" ht="12.75" customHeight="1" spans="1:27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55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75"/>
    </row>
    <row r="329" ht="12.75" customHeight="1" spans="1:27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55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75"/>
    </row>
    <row r="330" ht="12.75" customHeight="1" spans="1:27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55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75"/>
    </row>
    <row r="331" ht="12.75" customHeight="1" spans="1:27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55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75"/>
    </row>
    <row r="332" ht="12.75" customHeight="1" spans="1:27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55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75"/>
    </row>
    <row r="333" ht="12.75" customHeight="1" spans="1:27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55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75"/>
    </row>
    <row r="334" ht="12.75" customHeight="1" spans="1:27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55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75"/>
    </row>
    <row r="335" ht="12.75" customHeight="1" spans="1:27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55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75"/>
    </row>
    <row r="336" ht="12.75" customHeight="1" spans="1:27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55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75"/>
    </row>
    <row r="337" ht="12.75" customHeight="1" spans="1:27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55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75"/>
    </row>
    <row r="338" ht="12.75" customHeight="1" spans="1:27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55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75"/>
    </row>
    <row r="339" ht="12.75" customHeight="1" spans="1:27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55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75"/>
    </row>
    <row r="340" ht="12.75" customHeight="1" spans="1:27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55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75"/>
    </row>
    <row r="341" ht="12.75" customHeight="1" spans="1:27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55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75"/>
    </row>
    <row r="342" ht="12.75" customHeight="1" spans="1:27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55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75"/>
    </row>
    <row r="343" ht="12.75" customHeight="1" spans="1:27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55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75"/>
    </row>
    <row r="344" ht="12.75" customHeight="1" spans="1:27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55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75"/>
    </row>
    <row r="345" ht="12.75" customHeight="1" spans="1:27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55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75"/>
    </row>
    <row r="346" ht="12.75" customHeight="1" spans="1:27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55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75"/>
    </row>
    <row r="347" ht="12.75" customHeight="1" spans="1:27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55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75"/>
    </row>
    <row r="348" ht="12.75" customHeight="1" spans="1:27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55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75"/>
    </row>
    <row r="349" ht="12.75" customHeight="1" spans="1:27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55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75"/>
    </row>
    <row r="350" ht="12.75" customHeight="1" spans="1:27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55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75"/>
    </row>
    <row r="351" ht="12.75" customHeight="1" spans="1:27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55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75"/>
    </row>
    <row r="352" ht="12.75" customHeight="1" spans="1:27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55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75"/>
    </row>
    <row r="353" ht="12.75" customHeight="1" spans="1:27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55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75"/>
    </row>
    <row r="354" ht="12.75" customHeight="1" spans="1:27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55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75"/>
    </row>
    <row r="355" ht="12.75" customHeight="1" spans="1:27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55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75"/>
    </row>
    <row r="356" ht="12.75" customHeight="1" spans="1:27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55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75"/>
    </row>
    <row r="357" ht="12.75" customHeight="1" spans="1:27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55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75"/>
    </row>
    <row r="358" ht="12.75" customHeight="1" spans="1:27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55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75"/>
    </row>
    <row r="359" ht="12.75" customHeight="1" spans="1:27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55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75"/>
    </row>
    <row r="360" ht="12.75" customHeight="1" spans="1:27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55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75"/>
    </row>
    <row r="361" ht="12.75" customHeight="1" spans="1:27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55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75"/>
    </row>
    <row r="362" ht="12.75" customHeight="1" spans="1:27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55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75"/>
    </row>
    <row r="363" ht="12.75" customHeight="1" spans="1:27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55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75"/>
    </row>
    <row r="364" ht="12.75" customHeight="1" spans="1:27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55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75"/>
    </row>
    <row r="365" ht="12.75" customHeight="1" spans="1:27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55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75"/>
    </row>
    <row r="366" ht="12.75" customHeight="1" spans="1:27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55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75"/>
    </row>
    <row r="367" ht="12.75" customHeight="1" spans="1:27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55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75"/>
    </row>
    <row r="368" ht="12.75" customHeight="1" spans="1:27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55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75"/>
    </row>
    <row r="369" ht="12.75" customHeight="1" spans="1:27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55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75"/>
    </row>
    <row r="370" ht="12.75" customHeight="1" spans="1:27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55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75"/>
    </row>
    <row r="371" ht="12.75" customHeight="1" spans="1:27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55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75"/>
    </row>
    <row r="372" ht="12.75" customHeight="1" spans="1:27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55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75"/>
    </row>
    <row r="373" ht="12.75" customHeight="1" spans="1:27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55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75"/>
    </row>
    <row r="374" ht="12.75" customHeight="1" spans="1:27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55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75"/>
    </row>
    <row r="375" ht="12.75" customHeight="1" spans="1:27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55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75"/>
    </row>
    <row r="376" ht="12.75" customHeight="1" spans="1:27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55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75"/>
    </row>
    <row r="377" ht="12.75" customHeight="1" spans="1:27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55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75"/>
    </row>
    <row r="378" ht="12.75" customHeight="1" spans="1:27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55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75"/>
    </row>
    <row r="379" ht="12.75" customHeight="1" spans="1:27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55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75"/>
    </row>
    <row r="380" ht="12.75" customHeight="1" spans="1:27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55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75"/>
    </row>
    <row r="381" ht="12.75" customHeight="1" spans="1:27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55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75"/>
    </row>
    <row r="382" ht="12.75" customHeight="1" spans="1:27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55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75"/>
    </row>
    <row r="383" ht="12.75" customHeight="1" spans="1:27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55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75"/>
    </row>
    <row r="384" ht="12.75" customHeight="1" spans="1:27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55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75"/>
    </row>
    <row r="385" ht="12.75" customHeight="1" spans="1:27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55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75"/>
    </row>
    <row r="386" ht="12.75" customHeight="1" spans="1:27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55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75"/>
    </row>
    <row r="387" ht="12.75" customHeight="1" spans="1:27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55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75"/>
    </row>
    <row r="388" ht="12.75" customHeight="1" spans="1:27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55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75"/>
    </row>
    <row r="389" ht="12.75" customHeight="1" spans="1:27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55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75"/>
    </row>
    <row r="390" ht="12.75" customHeight="1" spans="1:27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55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75"/>
    </row>
    <row r="391" ht="12.75" customHeight="1" spans="1:27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55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75"/>
    </row>
    <row r="392" ht="12.75" customHeight="1" spans="1:27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55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75"/>
    </row>
    <row r="393" ht="12.75" customHeight="1" spans="1:27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55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75"/>
    </row>
    <row r="394" ht="12.75" customHeight="1" spans="1:27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55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75"/>
    </row>
    <row r="395" ht="12.75" customHeight="1" spans="1:27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55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75"/>
    </row>
    <row r="396" ht="12.75" customHeight="1" spans="1:27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55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75"/>
    </row>
    <row r="397" ht="12.75" customHeight="1" spans="1:27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55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75"/>
    </row>
    <row r="398" ht="12.75" customHeight="1" spans="1:27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55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75"/>
    </row>
    <row r="399" ht="12.75" customHeight="1" spans="1:27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55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75"/>
    </row>
    <row r="400" ht="12.75" customHeight="1" spans="1:27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55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75"/>
    </row>
    <row r="401" ht="12.75" customHeight="1" spans="1:27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55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75"/>
    </row>
    <row r="402" ht="12.75" customHeight="1" spans="1:27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55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75"/>
    </row>
    <row r="403" ht="12.75" customHeight="1" spans="1:27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55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75"/>
    </row>
    <row r="404" ht="12.75" customHeight="1" spans="1:27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55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75"/>
    </row>
    <row r="405" ht="12.75" customHeight="1" spans="1:27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55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75"/>
    </row>
    <row r="406" ht="12.75" customHeight="1" spans="1:27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55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75"/>
    </row>
    <row r="407" ht="12.75" customHeight="1" spans="1:27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55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75"/>
    </row>
    <row r="408" ht="12.75" customHeight="1" spans="1:27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55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75"/>
    </row>
    <row r="409" ht="12.75" customHeight="1" spans="1:27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55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75"/>
    </row>
    <row r="410" ht="12.75" customHeight="1" spans="1:27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55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75"/>
    </row>
    <row r="411" ht="12.75" customHeight="1" spans="1:27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55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75"/>
    </row>
    <row r="412" ht="12.75" customHeight="1" spans="1:27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55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75"/>
    </row>
    <row r="413" ht="12.75" customHeight="1" spans="1:27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55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75"/>
    </row>
    <row r="414" ht="12.75" customHeight="1" spans="1:27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55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75"/>
    </row>
    <row r="415" ht="12.75" customHeight="1" spans="1:27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55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75"/>
    </row>
    <row r="416" ht="12.75" customHeight="1" spans="1:27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55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75"/>
    </row>
    <row r="417" ht="12.75" customHeight="1" spans="1:27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55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75"/>
    </row>
    <row r="418" ht="12.75" customHeight="1" spans="1:27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55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75"/>
    </row>
    <row r="419" ht="12.75" customHeight="1" spans="1:27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55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75"/>
    </row>
    <row r="420" ht="12.75" customHeight="1" spans="1:27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55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75"/>
    </row>
    <row r="421" ht="12.75" customHeight="1" spans="1:27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55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75"/>
    </row>
    <row r="422" ht="12.75" customHeight="1" spans="1:27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55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75"/>
    </row>
    <row r="423" ht="12.75" customHeight="1" spans="1:27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55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75"/>
    </row>
    <row r="424" ht="12.75" customHeight="1" spans="1:27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55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75"/>
    </row>
    <row r="425" ht="12.75" customHeight="1" spans="1:27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55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75"/>
    </row>
    <row r="426" ht="12.75" customHeight="1" spans="1:27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55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75"/>
    </row>
    <row r="427" ht="12.75" customHeight="1" spans="1:27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55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75"/>
    </row>
    <row r="428" ht="12.75" customHeight="1" spans="1:27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55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75"/>
    </row>
    <row r="429" ht="12.75" customHeight="1" spans="1:27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55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75"/>
    </row>
    <row r="430" ht="12.75" customHeight="1" spans="1:27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55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75"/>
    </row>
    <row r="431" ht="12.75" customHeight="1" spans="1:27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55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75"/>
    </row>
    <row r="432" ht="12.75" customHeight="1" spans="1:27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55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75"/>
    </row>
    <row r="433" ht="12.75" customHeight="1" spans="1:27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55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75"/>
    </row>
    <row r="434" ht="12.75" customHeight="1" spans="1:27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55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75"/>
    </row>
    <row r="435" ht="12.75" customHeight="1" spans="1:27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55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75"/>
    </row>
    <row r="436" ht="12.75" customHeight="1" spans="1:27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55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75"/>
    </row>
    <row r="437" ht="12.75" customHeight="1" spans="1:27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55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75"/>
    </row>
    <row r="438" ht="12.75" customHeight="1" spans="1:27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55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75"/>
    </row>
    <row r="439" ht="12.75" customHeight="1" spans="1:27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55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75"/>
    </row>
    <row r="440" ht="12.75" customHeight="1" spans="1:27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55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75"/>
    </row>
    <row r="441" ht="12.75" customHeight="1" spans="1:27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55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75"/>
    </row>
    <row r="442" ht="12.75" customHeight="1" spans="1:27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55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75"/>
    </row>
    <row r="443" ht="12.75" customHeight="1" spans="1:27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55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75"/>
    </row>
    <row r="444" ht="12.75" customHeight="1" spans="1:27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55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75"/>
    </row>
    <row r="445" ht="12.75" customHeight="1" spans="1:27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55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75"/>
    </row>
    <row r="446" ht="12.75" customHeight="1" spans="1:27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55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75"/>
    </row>
    <row r="447" ht="12.75" customHeight="1" spans="1:27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55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75"/>
    </row>
    <row r="448" ht="12.75" customHeight="1" spans="1:27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55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75"/>
    </row>
    <row r="449" ht="12.75" customHeight="1" spans="1:27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55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75"/>
    </row>
    <row r="450" ht="12.75" customHeight="1" spans="1:27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55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75"/>
    </row>
    <row r="451" ht="12.75" customHeight="1" spans="1:27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55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75"/>
    </row>
    <row r="452" ht="12.75" customHeight="1" spans="1:27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55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75"/>
    </row>
    <row r="453" ht="12.75" customHeight="1" spans="1:27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55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75"/>
    </row>
    <row r="454" ht="12.75" customHeight="1" spans="1:27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55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75"/>
    </row>
    <row r="455" ht="12.75" customHeight="1" spans="1:27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55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75"/>
    </row>
    <row r="456" ht="12.75" customHeight="1" spans="1:27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55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75"/>
    </row>
    <row r="457" ht="12.75" customHeight="1" spans="1:27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55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75"/>
    </row>
    <row r="458" ht="12.75" customHeight="1" spans="1:27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55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75"/>
    </row>
    <row r="459" ht="12.75" customHeight="1" spans="1:27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55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75"/>
    </row>
    <row r="460" ht="12.75" customHeight="1" spans="1:27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55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75"/>
    </row>
    <row r="461" ht="12.75" customHeight="1" spans="1:27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55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75"/>
    </row>
    <row r="462" ht="12.75" customHeight="1" spans="1:27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55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75"/>
    </row>
    <row r="463" ht="12.75" customHeight="1" spans="1:27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55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75"/>
    </row>
    <row r="464" ht="12.75" customHeight="1" spans="1:27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55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75"/>
    </row>
    <row r="465" ht="12.75" customHeight="1" spans="1:27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55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75"/>
    </row>
    <row r="466" ht="12.75" customHeight="1" spans="1:27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55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75"/>
    </row>
    <row r="467" ht="12.75" customHeight="1" spans="1:27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55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75"/>
    </row>
    <row r="468" ht="12.75" customHeight="1" spans="1:27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55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75"/>
    </row>
    <row r="469" ht="12.75" customHeight="1" spans="1:27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55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75"/>
    </row>
    <row r="470" ht="12.75" customHeight="1" spans="1:27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55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75"/>
    </row>
    <row r="471" ht="12.75" customHeight="1" spans="1:27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55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75"/>
    </row>
    <row r="472" ht="12.75" customHeight="1" spans="1:27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55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75"/>
    </row>
    <row r="473" ht="12.75" customHeight="1" spans="1:27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55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75"/>
    </row>
    <row r="474" ht="12.75" customHeight="1" spans="1:27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55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75"/>
    </row>
    <row r="475" ht="12.75" customHeight="1" spans="1:27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55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75"/>
    </row>
    <row r="476" ht="12.75" customHeight="1" spans="1:27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55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75"/>
    </row>
    <row r="477" ht="12.75" customHeight="1" spans="1:27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55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75"/>
    </row>
    <row r="478" ht="12.75" customHeight="1" spans="1:27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55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75"/>
    </row>
    <row r="479" ht="12.75" customHeight="1" spans="1:27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55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75"/>
    </row>
    <row r="480" ht="12.75" customHeight="1" spans="1:27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55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75"/>
    </row>
    <row r="481" ht="12.75" customHeight="1" spans="1:27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55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75"/>
    </row>
    <row r="482" ht="12.75" customHeight="1" spans="1:27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55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75"/>
    </row>
    <row r="483" ht="12.75" customHeight="1" spans="1:27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55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75"/>
    </row>
    <row r="484" ht="12.75" customHeight="1" spans="1:27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55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75"/>
    </row>
    <row r="485" ht="12.75" customHeight="1" spans="1:27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55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75"/>
    </row>
    <row r="486" ht="12.75" customHeight="1" spans="1:27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55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75"/>
    </row>
    <row r="487" ht="12.75" customHeight="1" spans="1:27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55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75"/>
    </row>
    <row r="488" ht="12.75" customHeight="1" spans="1:27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55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75"/>
    </row>
    <row r="489" ht="12.75" customHeight="1" spans="1:27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55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75"/>
    </row>
    <row r="490" ht="12.75" customHeight="1" spans="1:27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55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75"/>
    </row>
    <row r="491" ht="12.75" customHeight="1" spans="1:27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55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75"/>
    </row>
    <row r="492" ht="12.75" customHeight="1" spans="1:27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55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75"/>
    </row>
    <row r="493" ht="12.75" customHeight="1" spans="1:27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55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75"/>
    </row>
    <row r="494" ht="12.75" customHeight="1" spans="1:27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55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75"/>
    </row>
    <row r="495" ht="12.75" customHeight="1" spans="1:27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55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75"/>
    </row>
    <row r="496" ht="12.75" customHeight="1" spans="1:27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55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75"/>
    </row>
    <row r="497" ht="12.75" customHeight="1" spans="1:27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55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75"/>
    </row>
    <row r="498" ht="12.75" customHeight="1" spans="1:27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55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75"/>
    </row>
    <row r="499" ht="12.75" customHeight="1" spans="1:27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55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75"/>
    </row>
    <row r="500" ht="12.75" customHeight="1" spans="1:27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55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75"/>
    </row>
    <row r="501" ht="12.75" customHeight="1" spans="1:27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55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75"/>
    </row>
    <row r="502" ht="12.75" customHeight="1" spans="1:27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55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75"/>
    </row>
    <row r="503" ht="12.75" customHeight="1" spans="1:27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55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75"/>
    </row>
    <row r="504" ht="12.75" customHeight="1" spans="1:27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55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75"/>
    </row>
    <row r="505" ht="12.75" customHeight="1" spans="1:27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55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75"/>
    </row>
    <row r="506" ht="12.75" customHeight="1" spans="1:27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55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75"/>
    </row>
    <row r="507" ht="12.75" customHeight="1" spans="1:27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55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75"/>
    </row>
    <row r="508" ht="12.75" customHeight="1" spans="1:27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55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75"/>
    </row>
    <row r="509" ht="12.75" customHeight="1" spans="1:27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55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75"/>
    </row>
    <row r="510" ht="12.75" customHeight="1" spans="1:27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55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75"/>
    </row>
    <row r="511" ht="12.75" customHeight="1" spans="1:27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55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75"/>
    </row>
    <row r="512" ht="12.75" customHeight="1" spans="1:27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55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75"/>
    </row>
    <row r="513" ht="12.75" customHeight="1" spans="1:27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55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75"/>
    </row>
    <row r="514" ht="12.75" customHeight="1" spans="1:27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55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75"/>
    </row>
    <row r="515" ht="12.75" customHeight="1" spans="1:27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55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75"/>
    </row>
    <row r="516" ht="12.75" customHeight="1" spans="1:27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55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75"/>
    </row>
    <row r="517" ht="12.75" customHeight="1" spans="1:27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55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75"/>
    </row>
    <row r="518" ht="12.75" customHeight="1" spans="1:27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55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75"/>
    </row>
    <row r="519" ht="12.75" customHeight="1" spans="1:27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55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75"/>
    </row>
    <row r="520" ht="12.75" customHeight="1" spans="1:27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55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75"/>
    </row>
    <row r="521" ht="12.75" customHeight="1" spans="1:27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55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75"/>
    </row>
    <row r="522" ht="12.75" customHeight="1" spans="1:27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55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75"/>
    </row>
    <row r="523" ht="12.75" customHeight="1" spans="1:27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55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75"/>
    </row>
    <row r="524" ht="12.75" customHeight="1" spans="1:27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55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75"/>
    </row>
    <row r="525" ht="12.75" customHeight="1" spans="1:27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55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75"/>
    </row>
    <row r="526" ht="12.75" customHeight="1" spans="1:27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55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75"/>
    </row>
    <row r="527" ht="12.75" customHeight="1" spans="1:27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55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75"/>
    </row>
    <row r="528" ht="12.75" customHeight="1" spans="1:27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55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75"/>
    </row>
    <row r="529" ht="12.75" customHeight="1" spans="1:27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55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75"/>
    </row>
    <row r="530" ht="12.75" customHeight="1" spans="1:27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55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75"/>
    </row>
    <row r="531" ht="12.75" customHeight="1" spans="1:27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55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75"/>
    </row>
    <row r="532" ht="12.75" customHeight="1" spans="1:27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55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75"/>
    </row>
    <row r="533" ht="12.75" customHeight="1" spans="1:27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55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75"/>
    </row>
    <row r="534" ht="12.75" customHeight="1" spans="1:27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55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75"/>
    </row>
    <row r="535" ht="12.75" customHeight="1" spans="1:27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55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75"/>
    </row>
    <row r="536" ht="12.75" customHeight="1" spans="1:27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55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75"/>
    </row>
    <row r="537" ht="12.75" customHeight="1" spans="1:27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55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75"/>
    </row>
    <row r="538" ht="12.75" customHeight="1" spans="1:27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55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75"/>
    </row>
    <row r="539" ht="12.75" customHeight="1" spans="1:27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55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75"/>
    </row>
    <row r="540" ht="12.75" customHeight="1" spans="1:27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55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75"/>
    </row>
    <row r="541" ht="12.75" customHeight="1" spans="1:27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55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75"/>
    </row>
    <row r="542" ht="12.75" customHeight="1" spans="1:27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55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75"/>
    </row>
    <row r="543" ht="12.75" customHeight="1" spans="1:27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55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75"/>
    </row>
    <row r="544" ht="12.75" customHeight="1" spans="1:27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55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75"/>
    </row>
    <row r="545" ht="12.75" customHeight="1" spans="1:27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55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75"/>
    </row>
    <row r="546" ht="12.75" customHeight="1" spans="1:27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55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75"/>
    </row>
    <row r="547" ht="12.75" customHeight="1" spans="1:27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55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75"/>
    </row>
    <row r="548" ht="12.75" customHeight="1" spans="1:27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55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75"/>
    </row>
    <row r="549" ht="12.75" customHeight="1" spans="1:27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55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75"/>
    </row>
    <row r="550" ht="12.75" customHeight="1" spans="1:27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55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75"/>
    </row>
    <row r="551" ht="12.75" customHeight="1" spans="1:27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55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75"/>
    </row>
    <row r="552" ht="12.75" customHeight="1" spans="1:27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55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75"/>
    </row>
    <row r="553" ht="12.75" customHeight="1" spans="1:27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55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75"/>
    </row>
    <row r="554" ht="12.75" customHeight="1" spans="1:27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55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75"/>
    </row>
    <row r="555" ht="12.75" customHeight="1" spans="1:27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55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75"/>
    </row>
    <row r="556" ht="12.75" customHeight="1" spans="1:27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55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75"/>
    </row>
    <row r="557" ht="12.75" customHeight="1" spans="1:27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55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75"/>
    </row>
    <row r="558" ht="12.75" customHeight="1" spans="1:27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55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75"/>
    </row>
    <row r="559" ht="12.75" customHeight="1" spans="1:27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55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75"/>
    </row>
    <row r="560" ht="12.75" customHeight="1" spans="1:27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55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75"/>
    </row>
    <row r="561" ht="12.75" customHeight="1" spans="1:27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55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75"/>
    </row>
    <row r="562" ht="12.75" customHeight="1" spans="1:27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55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75"/>
    </row>
    <row r="563" ht="12.75" customHeight="1" spans="1:27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55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75"/>
    </row>
    <row r="564" ht="12.75" customHeight="1" spans="1:27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55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75"/>
    </row>
    <row r="565" ht="12.75" customHeight="1" spans="1:27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55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75"/>
    </row>
    <row r="566" ht="12.75" customHeight="1" spans="1:27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55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75"/>
    </row>
    <row r="567" ht="12.75" customHeight="1" spans="1:27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55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75"/>
    </row>
    <row r="568" ht="12.75" customHeight="1" spans="1:27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55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75"/>
    </row>
    <row r="569" ht="12.75" customHeight="1" spans="1:27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55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75"/>
    </row>
    <row r="570" ht="12.75" customHeight="1" spans="1:27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55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75"/>
    </row>
    <row r="571" ht="12.75" customHeight="1" spans="1:27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55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75"/>
    </row>
    <row r="572" ht="12.75" customHeight="1" spans="1:27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55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75"/>
    </row>
    <row r="573" ht="12.75" customHeight="1" spans="1:27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55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75"/>
    </row>
    <row r="574" ht="12.75" customHeight="1" spans="1:27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55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75"/>
    </row>
    <row r="575" ht="12.75" customHeight="1" spans="1:27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55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75"/>
    </row>
    <row r="576" ht="12.75" customHeight="1" spans="1:27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55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75"/>
    </row>
    <row r="577" ht="12.75" customHeight="1" spans="1:27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55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75"/>
    </row>
    <row r="578" ht="12.75" customHeight="1" spans="1:27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55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75"/>
    </row>
    <row r="579" ht="12.75" customHeight="1" spans="1:27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55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75"/>
    </row>
    <row r="580" ht="12.75" customHeight="1" spans="1:27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55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75"/>
    </row>
    <row r="581" ht="12.75" customHeight="1" spans="1:27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55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75"/>
    </row>
    <row r="582" ht="12.75" customHeight="1" spans="1:27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55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75"/>
    </row>
    <row r="583" ht="12.75" customHeight="1" spans="1:27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55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75"/>
    </row>
    <row r="584" ht="12.75" customHeight="1" spans="1:27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55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75"/>
    </row>
    <row r="585" ht="12.75" customHeight="1" spans="1:27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55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75"/>
    </row>
    <row r="586" ht="12.75" customHeight="1" spans="1:27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55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75"/>
    </row>
    <row r="587" ht="12.75" customHeight="1" spans="1:27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55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75"/>
    </row>
    <row r="588" ht="12.75" customHeight="1" spans="1:27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55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75"/>
    </row>
    <row r="589" ht="12.75" customHeight="1" spans="1:27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55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75"/>
    </row>
    <row r="590" ht="12.75" customHeight="1" spans="1:27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55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75"/>
    </row>
    <row r="591" ht="12.75" customHeight="1" spans="1:27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55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75"/>
    </row>
    <row r="592" ht="12.75" customHeight="1" spans="1:27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55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75"/>
    </row>
    <row r="593" ht="12.75" customHeight="1" spans="1:27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55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75"/>
    </row>
    <row r="594" ht="12.75" customHeight="1" spans="1:27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55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75"/>
    </row>
    <row r="595" ht="12.75" customHeight="1" spans="1:27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55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75"/>
    </row>
    <row r="596" ht="12.75" customHeight="1" spans="1:27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55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75"/>
    </row>
    <row r="597" ht="12.75" customHeight="1" spans="1:27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55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75"/>
    </row>
    <row r="598" ht="12.75" customHeight="1" spans="1:27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55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75"/>
    </row>
    <row r="599" ht="12.75" customHeight="1" spans="1:27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55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75"/>
    </row>
    <row r="600" ht="12.75" customHeight="1" spans="1:27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55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75"/>
    </row>
    <row r="601" ht="12.75" customHeight="1" spans="1:27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55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75"/>
    </row>
    <row r="602" ht="12.75" customHeight="1" spans="1:27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55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75"/>
    </row>
    <row r="603" ht="12.75" customHeight="1" spans="1:27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55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75"/>
    </row>
    <row r="604" ht="12.75" customHeight="1" spans="1:27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55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75"/>
    </row>
    <row r="605" ht="12.75" customHeight="1" spans="1:27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55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75"/>
    </row>
    <row r="606" ht="12.75" customHeight="1" spans="1:27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55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75"/>
    </row>
    <row r="607" ht="12.75" customHeight="1" spans="1:27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55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75"/>
    </row>
    <row r="608" ht="12.75" customHeight="1" spans="1:27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55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75"/>
    </row>
    <row r="609" ht="12.75" customHeight="1" spans="1:27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55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75"/>
    </row>
    <row r="610" ht="12.75" customHeight="1" spans="1:27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55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75"/>
    </row>
    <row r="611" ht="12.75" customHeight="1" spans="1:27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55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75"/>
    </row>
    <row r="612" ht="12.75" customHeight="1" spans="1:27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55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75"/>
    </row>
    <row r="613" ht="12.75" customHeight="1" spans="1:27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55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75"/>
    </row>
    <row r="614" ht="12.75" customHeight="1" spans="1:27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55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75"/>
    </row>
    <row r="615" ht="12.75" customHeight="1" spans="1:27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55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75"/>
    </row>
    <row r="616" ht="12.75" customHeight="1" spans="1:27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55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75"/>
    </row>
    <row r="617" ht="12.75" customHeight="1" spans="1:27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55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75"/>
    </row>
    <row r="618" ht="12.75" customHeight="1" spans="1:27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55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75"/>
    </row>
    <row r="619" ht="12.75" customHeight="1" spans="1:27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55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75"/>
    </row>
    <row r="620" ht="12.75" customHeight="1" spans="1:27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55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75"/>
    </row>
    <row r="621" ht="12.75" customHeight="1" spans="1:27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55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75"/>
    </row>
    <row r="622" ht="12.75" customHeight="1" spans="1:27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55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75"/>
    </row>
    <row r="623" ht="12.75" customHeight="1" spans="1:27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55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75"/>
    </row>
    <row r="624" ht="12.75" customHeight="1" spans="1:27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55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75"/>
    </row>
    <row r="625" ht="12.75" customHeight="1" spans="1:27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55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75"/>
    </row>
    <row r="626" ht="12.75" customHeight="1" spans="1:27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55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75"/>
    </row>
    <row r="627" ht="12.75" customHeight="1" spans="1:27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55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75"/>
    </row>
    <row r="628" ht="12.75" customHeight="1" spans="1:27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55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75"/>
    </row>
    <row r="629" ht="12.75" customHeight="1" spans="1:27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55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75"/>
    </row>
    <row r="630" ht="12.75" customHeight="1" spans="1:27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55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75"/>
    </row>
    <row r="631" ht="12.75" customHeight="1" spans="1:27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55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75"/>
    </row>
    <row r="632" ht="12.75" customHeight="1" spans="1:27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55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75"/>
    </row>
    <row r="633" ht="12.75" customHeight="1" spans="1:27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55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75"/>
    </row>
    <row r="634" ht="12.75" customHeight="1" spans="1:27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55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75"/>
    </row>
    <row r="635" ht="12.75" customHeight="1" spans="1:27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55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75"/>
    </row>
    <row r="636" ht="12.75" customHeight="1" spans="1:27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55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75"/>
    </row>
    <row r="637" ht="12.75" customHeight="1" spans="1:27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55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75"/>
    </row>
    <row r="638" ht="12.75" customHeight="1" spans="1:27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55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75"/>
    </row>
    <row r="639" ht="12.75" customHeight="1" spans="1:27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55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75"/>
    </row>
    <row r="640" ht="12.75" customHeight="1" spans="1:27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55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75"/>
    </row>
    <row r="641" ht="12.75" customHeight="1" spans="1:27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55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75"/>
    </row>
    <row r="642" ht="12.75" customHeight="1" spans="1:27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55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75"/>
    </row>
    <row r="643" ht="12.75" customHeight="1" spans="1:27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55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75"/>
    </row>
    <row r="644" ht="12.75" customHeight="1" spans="1:27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55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75"/>
    </row>
    <row r="645" ht="12.75" customHeight="1" spans="1:27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55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75"/>
    </row>
    <row r="646" ht="12.75" customHeight="1" spans="1:27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55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75"/>
    </row>
    <row r="647" ht="12.75" customHeight="1" spans="1:27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55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75"/>
    </row>
    <row r="648" ht="12.75" customHeight="1" spans="1:27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55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75"/>
    </row>
    <row r="649" ht="12.75" customHeight="1" spans="1:27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55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75"/>
    </row>
    <row r="650" ht="12.75" customHeight="1" spans="1:27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55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75"/>
    </row>
    <row r="651" ht="12.75" customHeight="1" spans="1:27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55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75"/>
    </row>
    <row r="652" ht="12.75" customHeight="1" spans="1:27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55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75"/>
    </row>
    <row r="653" ht="12.75" customHeight="1" spans="1:27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55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75"/>
    </row>
    <row r="654" ht="12.75" customHeight="1" spans="1:27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55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75"/>
    </row>
    <row r="655" ht="12.75" customHeight="1" spans="1:27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55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75"/>
    </row>
    <row r="656" ht="12.75" customHeight="1" spans="1:27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55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75"/>
    </row>
    <row r="657" ht="12.75" customHeight="1" spans="1:27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55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75"/>
    </row>
    <row r="658" ht="12.75" customHeight="1" spans="1:27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55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75"/>
    </row>
    <row r="659" ht="12.75" customHeight="1" spans="1:27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55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75"/>
    </row>
    <row r="660" ht="12.75" customHeight="1" spans="1:27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55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75"/>
    </row>
    <row r="661" ht="12.75" customHeight="1" spans="1:27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55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75"/>
    </row>
    <row r="662" ht="12.75" customHeight="1" spans="1:27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55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75"/>
    </row>
    <row r="663" ht="12.75" customHeight="1" spans="1:27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55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75"/>
    </row>
    <row r="664" ht="12.75" customHeight="1" spans="1:27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55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75"/>
    </row>
    <row r="665" ht="12.75" customHeight="1" spans="1:27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55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75"/>
    </row>
    <row r="666" ht="12.75" customHeight="1" spans="1:27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55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75"/>
    </row>
    <row r="667" ht="12.75" customHeight="1" spans="1:27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55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75"/>
    </row>
    <row r="668" ht="12.75" customHeight="1" spans="1:27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55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75"/>
    </row>
    <row r="669" ht="12.75" customHeight="1" spans="1:27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55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75"/>
    </row>
    <row r="670" ht="12.75" customHeight="1" spans="1:27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55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75"/>
    </row>
    <row r="671" ht="12.75" customHeight="1" spans="1:27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55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75"/>
    </row>
    <row r="672" ht="12.75" customHeight="1" spans="1:27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55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75"/>
    </row>
    <row r="673" ht="12.75" customHeight="1" spans="1:27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55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75"/>
    </row>
    <row r="674" ht="12.75" customHeight="1" spans="1:27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55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75"/>
    </row>
    <row r="675" ht="12.75" customHeight="1" spans="1:27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55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75"/>
    </row>
    <row r="676" ht="12.75" customHeight="1" spans="1:27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55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75"/>
    </row>
    <row r="677" ht="12.75" customHeight="1" spans="1:27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55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75"/>
    </row>
    <row r="678" ht="12.75" customHeight="1" spans="1:27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55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75"/>
    </row>
    <row r="679" ht="12.75" customHeight="1" spans="1:27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55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75"/>
    </row>
    <row r="680" ht="12.75" customHeight="1" spans="1:27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55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75"/>
    </row>
    <row r="681" ht="12.75" customHeight="1" spans="1:27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55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75"/>
    </row>
    <row r="682" ht="12.75" customHeight="1" spans="1:27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55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75"/>
    </row>
    <row r="683" ht="12.75" customHeight="1" spans="1:27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55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75"/>
    </row>
    <row r="684" ht="12.75" customHeight="1" spans="1:27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55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75"/>
    </row>
    <row r="685" ht="12.75" customHeight="1" spans="1:27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55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75"/>
    </row>
    <row r="686" ht="12.75" customHeight="1" spans="1:27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55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75"/>
    </row>
    <row r="687" ht="12.75" customHeight="1" spans="1:27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55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75"/>
    </row>
    <row r="688" ht="12.75" customHeight="1" spans="1:27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55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75"/>
    </row>
    <row r="689" ht="12.75" customHeight="1" spans="1:27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55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75"/>
    </row>
    <row r="690" ht="12.75" customHeight="1" spans="1:27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55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75"/>
    </row>
    <row r="691" ht="12.75" customHeight="1" spans="1:27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55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75"/>
    </row>
    <row r="692" ht="12.75" customHeight="1" spans="1:27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55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75"/>
    </row>
    <row r="693" ht="12.75" customHeight="1" spans="1:27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55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75"/>
    </row>
    <row r="694" ht="12.75" customHeight="1" spans="1:27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55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75"/>
    </row>
    <row r="695" ht="12.75" customHeight="1" spans="1:27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55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75"/>
    </row>
    <row r="696" ht="12.75" customHeight="1" spans="1:27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55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75"/>
    </row>
    <row r="697" ht="12.75" customHeight="1" spans="1:27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55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75"/>
    </row>
    <row r="698" ht="12.75" customHeight="1" spans="1:27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55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75"/>
    </row>
    <row r="699" ht="12.75" customHeight="1" spans="1:27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55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75"/>
    </row>
    <row r="700" ht="12.75" customHeight="1" spans="1:27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55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75"/>
    </row>
    <row r="701" ht="12.75" customHeight="1" spans="1:27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55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75"/>
    </row>
    <row r="702" ht="12.75" customHeight="1" spans="1:27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55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75"/>
    </row>
    <row r="703" ht="12.75" customHeight="1" spans="1:27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55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75"/>
    </row>
    <row r="704" ht="12.75" customHeight="1" spans="1:27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55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75"/>
    </row>
    <row r="705" ht="12.75" customHeight="1" spans="1:27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55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75"/>
    </row>
    <row r="706" ht="12.75" customHeight="1" spans="1:27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55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75"/>
    </row>
    <row r="707" ht="12.75" customHeight="1" spans="1:27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55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75"/>
    </row>
    <row r="708" ht="12.75" customHeight="1" spans="1:27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55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75"/>
    </row>
    <row r="709" ht="12.75" customHeight="1" spans="1:27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55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75"/>
    </row>
    <row r="710" ht="12.75" customHeight="1" spans="1:27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55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75"/>
    </row>
    <row r="711" ht="12.75" customHeight="1" spans="1:27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55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75"/>
    </row>
    <row r="712" ht="12.75" customHeight="1" spans="1:27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55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75"/>
    </row>
    <row r="713" ht="12.75" customHeight="1" spans="1:27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55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75"/>
    </row>
    <row r="714" ht="12.75" customHeight="1" spans="1:27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55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75"/>
    </row>
    <row r="715" ht="12.75" customHeight="1" spans="1:27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55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75"/>
    </row>
    <row r="716" ht="12.75" customHeight="1" spans="1:27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55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75"/>
    </row>
    <row r="717" ht="12.75" customHeight="1" spans="1:27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55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75"/>
    </row>
    <row r="718" ht="12.75" customHeight="1" spans="1:27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55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75"/>
    </row>
    <row r="719" ht="12.75" customHeight="1" spans="1:27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55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75"/>
    </row>
    <row r="720" ht="12.75" customHeight="1" spans="1:27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55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75"/>
    </row>
    <row r="721" ht="12.75" customHeight="1" spans="1:27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55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75"/>
    </row>
    <row r="722" ht="12.75" customHeight="1" spans="1:27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55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75"/>
    </row>
    <row r="723" ht="12.75" customHeight="1" spans="1:27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55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75"/>
    </row>
    <row r="724" ht="12.75" customHeight="1" spans="1:27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55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75"/>
    </row>
    <row r="725" ht="12.75" customHeight="1" spans="1:27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55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75"/>
    </row>
    <row r="726" ht="12.75" customHeight="1" spans="1:27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55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75"/>
    </row>
    <row r="727" ht="12.75" customHeight="1" spans="1:27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55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75"/>
    </row>
    <row r="728" ht="12.75" customHeight="1" spans="1:27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55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75"/>
    </row>
    <row r="729" ht="12.75" customHeight="1" spans="1:27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55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75"/>
    </row>
    <row r="730" ht="12.75" customHeight="1" spans="1:27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55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75"/>
    </row>
    <row r="731" ht="12.75" customHeight="1" spans="1:27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55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75"/>
    </row>
    <row r="732" ht="12.75" customHeight="1" spans="1:27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55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75"/>
    </row>
    <row r="733" ht="12.75" customHeight="1" spans="1:27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55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75"/>
    </row>
    <row r="734" ht="12.75" customHeight="1" spans="1:27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55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75"/>
    </row>
    <row r="735" ht="12.75" customHeight="1" spans="1:27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55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75"/>
    </row>
    <row r="736" ht="12.75" customHeight="1" spans="1:27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55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75"/>
    </row>
    <row r="737" ht="12.75" customHeight="1" spans="1:27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55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75"/>
    </row>
    <row r="738" ht="12.75" customHeight="1" spans="1:27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55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75"/>
    </row>
    <row r="739" ht="12.75" customHeight="1" spans="1:27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55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75"/>
    </row>
    <row r="740" ht="12.75" customHeight="1" spans="1:27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55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75"/>
    </row>
    <row r="741" ht="12.75" customHeight="1" spans="1:27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55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75"/>
    </row>
    <row r="742" ht="12.75" customHeight="1" spans="1:27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55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75"/>
    </row>
    <row r="743" ht="12.75" customHeight="1" spans="1:27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55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75"/>
    </row>
    <row r="744" ht="12.75" customHeight="1" spans="1:27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55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75"/>
    </row>
    <row r="745" ht="12.75" customHeight="1" spans="1:27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55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75"/>
    </row>
    <row r="746" ht="12.75" customHeight="1" spans="1:27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55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75"/>
    </row>
    <row r="747" ht="12.75" customHeight="1" spans="1:27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55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75"/>
    </row>
    <row r="748" ht="12.75" customHeight="1" spans="1:27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55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75"/>
    </row>
    <row r="749" ht="12.75" customHeight="1" spans="1:27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55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75"/>
    </row>
    <row r="750" ht="12.75" customHeight="1" spans="1:27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55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75"/>
    </row>
    <row r="751" ht="12.75" customHeight="1" spans="1:27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55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75"/>
    </row>
    <row r="752" ht="12.75" customHeight="1" spans="1:27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55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75"/>
    </row>
    <row r="753" ht="12.75" customHeight="1" spans="1:27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55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75"/>
    </row>
    <row r="754" ht="12.75" customHeight="1" spans="1:27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55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75"/>
    </row>
    <row r="755" ht="12.75" customHeight="1" spans="1:27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55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75"/>
    </row>
    <row r="756" ht="12.75" customHeight="1" spans="1:27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55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75"/>
    </row>
    <row r="757" ht="12.75" customHeight="1" spans="1:27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55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75"/>
    </row>
    <row r="758" ht="12.75" customHeight="1" spans="1:27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55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75"/>
    </row>
    <row r="759" ht="12.75" customHeight="1" spans="1:27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55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75"/>
    </row>
    <row r="760" ht="12.75" customHeight="1" spans="1:27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55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75"/>
    </row>
    <row r="761" ht="12.75" customHeight="1" spans="1:27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55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75"/>
    </row>
    <row r="762" ht="12.75" customHeight="1" spans="1:27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55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75"/>
    </row>
    <row r="763" ht="12.75" customHeight="1" spans="1:27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55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75"/>
    </row>
    <row r="764" ht="12.75" customHeight="1" spans="1:27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55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75"/>
    </row>
    <row r="765" ht="12.75" customHeight="1" spans="1:27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55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75"/>
    </row>
    <row r="766" ht="12.75" customHeight="1" spans="1:27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55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75"/>
    </row>
    <row r="767" ht="12.75" customHeight="1" spans="1:27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55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75"/>
    </row>
    <row r="768" ht="12.75" customHeight="1" spans="1:27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55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75"/>
    </row>
    <row r="769" ht="12.75" customHeight="1" spans="1:27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55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75"/>
    </row>
    <row r="770" ht="12.75" customHeight="1" spans="1:27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55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75"/>
    </row>
    <row r="771" ht="12.75" customHeight="1" spans="1:27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55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75"/>
    </row>
    <row r="772" ht="12.75" customHeight="1" spans="1:27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55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75"/>
    </row>
    <row r="773" ht="12.75" customHeight="1" spans="1:27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55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75"/>
    </row>
    <row r="774" ht="12.75" customHeight="1" spans="1:27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55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75"/>
    </row>
    <row r="775" ht="12.75" customHeight="1" spans="1:27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55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75"/>
    </row>
    <row r="776" ht="12.75" customHeight="1" spans="1:27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55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75"/>
    </row>
    <row r="777" ht="12.75" customHeight="1" spans="1:27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55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75"/>
    </row>
    <row r="778" ht="12.75" customHeight="1" spans="1:27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55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75"/>
    </row>
    <row r="779" ht="12.75" customHeight="1" spans="1:27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55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75"/>
    </row>
    <row r="780" ht="12.75" customHeight="1" spans="1:27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55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75"/>
    </row>
    <row r="781" ht="12.75" customHeight="1" spans="1:27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55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75"/>
    </row>
    <row r="782" ht="12.75" customHeight="1" spans="1:27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55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75"/>
    </row>
    <row r="783" ht="12.75" customHeight="1" spans="1:27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55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75"/>
    </row>
    <row r="784" ht="12.75" customHeight="1" spans="1:27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55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75"/>
    </row>
    <row r="785" ht="12.75" customHeight="1" spans="1:27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55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75"/>
    </row>
    <row r="786" ht="12.75" customHeight="1" spans="1:27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55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75"/>
    </row>
    <row r="787" ht="12.75" customHeight="1" spans="1:27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55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75"/>
    </row>
    <row r="788" ht="12.75" customHeight="1" spans="1:27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55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75"/>
    </row>
    <row r="789" ht="12.75" customHeight="1" spans="1:27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55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75"/>
    </row>
    <row r="790" ht="12.75" customHeight="1" spans="1:27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55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75"/>
    </row>
    <row r="791" ht="12.75" customHeight="1" spans="1:27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55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75"/>
    </row>
    <row r="792" ht="12.75" customHeight="1" spans="1:27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55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75"/>
    </row>
    <row r="793" ht="12.75" customHeight="1" spans="1:27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55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75"/>
    </row>
    <row r="794" ht="12.75" customHeight="1" spans="1:27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55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75"/>
    </row>
    <row r="795" ht="12.75" customHeight="1" spans="1:27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55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75"/>
    </row>
    <row r="796" ht="12.75" customHeight="1" spans="1:27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55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75"/>
    </row>
    <row r="797" ht="12.75" customHeight="1" spans="1:27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55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75"/>
    </row>
    <row r="798" ht="12.75" customHeight="1" spans="1:27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55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75"/>
    </row>
    <row r="799" ht="12.75" customHeight="1" spans="1:27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55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75"/>
    </row>
    <row r="800" ht="12.75" customHeight="1" spans="1:27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55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75"/>
    </row>
    <row r="801" ht="12.75" customHeight="1" spans="1:27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55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75"/>
    </row>
    <row r="802" ht="12.75" customHeight="1" spans="1:27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55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75"/>
    </row>
    <row r="803" ht="12.75" customHeight="1" spans="1:27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55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75"/>
    </row>
    <row r="804" ht="12.75" customHeight="1" spans="1:27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55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75"/>
    </row>
    <row r="805" ht="12.75" customHeight="1" spans="1:27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55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75"/>
    </row>
    <row r="806" ht="12.75" customHeight="1" spans="1:27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55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75"/>
    </row>
    <row r="807" ht="12.75" customHeight="1" spans="1:27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55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75"/>
    </row>
    <row r="808" ht="12.75" customHeight="1" spans="1:27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55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75"/>
    </row>
    <row r="809" ht="12.75" customHeight="1" spans="1:27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55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75"/>
    </row>
    <row r="810" ht="12.75" customHeight="1" spans="1:27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55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75"/>
    </row>
    <row r="811" ht="12.75" customHeight="1" spans="1:27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55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75"/>
    </row>
    <row r="812" ht="12.75" customHeight="1" spans="1:27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55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75"/>
    </row>
    <row r="813" ht="12.75" customHeight="1" spans="1:27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55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75"/>
    </row>
    <row r="814" ht="12.75" customHeight="1" spans="1:27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55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75"/>
    </row>
    <row r="815" ht="12.75" customHeight="1" spans="1:27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55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75"/>
    </row>
    <row r="816" ht="12.75" customHeight="1" spans="1:27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55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75"/>
    </row>
    <row r="817" ht="12.75" customHeight="1" spans="1:27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55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75"/>
    </row>
    <row r="818" ht="12.75" customHeight="1" spans="1:27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55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75"/>
    </row>
    <row r="819" ht="12.75" customHeight="1" spans="1:27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55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75"/>
    </row>
    <row r="820" ht="12.75" customHeight="1" spans="1:27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55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75"/>
    </row>
    <row r="821" ht="12.75" customHeight="1" spans="1:27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55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75"/>
    </row>
    <row r="822" ht="12.75" customHeight="1" spans="1:27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55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75"/>
    </row>
    <row r="823" ht="12.75" customHeight="1" spans="1:27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55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75"/>
    </row>
    <row r="824" ht="12.75" customHeight="1" spans="1:27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55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75"/>
    </row>
    <row r="825" ht="12.75" customHeight="1" spans="1:27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55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75"/>
    </row>
    <row r="826" ht="12.75" customHeight="1" spans="1:27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55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75"/>
    </row>
    <row r="827" ht="12.75" customHeight="1" spans="1:27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55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75"/>
    </row>
    <row r="828" ht="12.75" customHeight="1" spans="1:27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55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75"/>
    </row>
    <row r="829" ht="12.75" customHeight="1" spans="1:27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55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75"/>
    </row>
    <row r="830" ht="12.75" customHeight="1" spans="1:27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55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75"/>
    </row>
    <row r="831" ht="12.75" customHeight="1" spans="1:27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55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75"/>
    </row>
    <row r="832" ht="12.75" customHeight="1" spans="1:27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55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75"/>
    </row>
    <row r="833" ht="12.75" customHeight="1" spans="1:27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55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75"/>
    </row>
    <row r="834" ht="12.75" customHeight="1" spans="1:27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55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75"/>
    </row>
    <row r="835" ht="12.75" customHeight="1" spans="1:27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55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75"/>
    </row>
    <row r="836" ht="12.75" customHeight="1" spans="1:27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55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75"/>
    </row>
    <row r="837" ht="12.75" customHeight="1" spans="1:27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55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75"/>
    </row>
    <row r="838" ht="12.75" customHeight="1" spans="1:27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55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75"/>
    </row>
    <row r="839" ht="12.75" customHeight="1" spans="1:27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55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75"/>
    </row>
    <row r="840" ht="12.75" customHeight="1" spans="1:27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55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75"/>
    </row>
    <row r="841" ht="12.75" customHeight="1" spans="1:27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55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75"/>
    </row>
    <row r="842" ht="12.75" customHeight="1" spans="1:27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55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75"/>
    </row>
    <row r="843" ht="12.75" customHeight="1" spans="1:27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55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75"/>
    </row>
    <row r="844" ht="12.75" customHeight="1" spans="1:27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55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75"/>
    </row>
    <row r="845" ht="12.75" customHeight="1" spans="1:27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55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75"/>
    </row>
    <row r="846" ht="12.75" customHeight="1" spans="1:27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55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75"/>
    </row>
    <row r="847" ht="12.75" customHeight="1" spans="1:27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55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75"/>
    </row>
    <row r="848" ht="12.75" customHeight="1" spans="1:27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55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75"/>
    </row>
    <row r="849" ht="12.75" customHeight="1" spans="1:27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55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75"/>
    </row>
    <row r="850" ht="12.75" customHeight="1" spans="1:27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55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75"/>
    </row>
    <row r="851" ht="12.75" customHeight="1" spans="1:27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55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75"/>
    </row>
    <row r="852" ht="12.75" customHeight="1" spans="1:27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55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75"/>
    </row>
    <row r="853" ht="12.75" customHeight="1" spans="1:27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55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75"/>
    </row>
    <row r="854" ht="12.75" customHeight="1" spans="1:27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55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75"/>
    </row>
    <row r="855" ht="12.75" customHeight="1" spans="1:27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55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75"/>
    </row>
    <row r="856" ht="12.75" customHeight="1" spans="1:27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55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75"/>
    </row>
    <row r="857" ht="12.75" customHeight="1" spans="1:27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55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75"/>
    </row>
    <row r="858" ht="12.75" customHeight="1" spans="1:27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55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75"/>
    </row>
    <row r="859" ht="12.75" customHeight="1" spans="1:27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55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75"/>
    </row>
    <row r="860" ht="12.75" customHeight="1" spans="1:27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55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75"/>
    </row>
    <row r="861" ht="12.75" customHeight="1" spans="1:27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55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75"/>
    </row>
    <row r="862" ht="12.75" customHeight="1" spans="1:27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55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75"/>
    </row>
    <row r="863" ht="12.75" customHeight="1" spans="1:27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55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75"/>
    </row>
    <row r="864" ht="12.75" customHeight="1" spans="1:27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55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75"/>
    </row>
    <row r="865" ht="12.75" customHeight="1" spans="1:27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55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75"/>
    </row>
    <row r="866" ht="12.75" customHeight="1" spans="1:27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55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75"/>
    </row>
    <row r="867" ht="12.75" customHeight="1" spans="1:27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55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75"/>
    </row>
    <row r="868" ht="12.75" customHeight="1" spans="1:27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55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75"/>
    </row>
    <row r="869" ht="12.75" customHeight="1" spans="1:27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55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75"/>
    </row>
    <row r="870" ht="12.75" customHeight="1" spans="1:27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55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75"/>
    </row>
    <row r="871" ht="12.75" customHeight="1" spans="1:27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55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75"/>
    </row>
    <row r="872" ht="12.75" customHeight="1" spans="1:27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55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75"/>
    </row>
    <row r="873" ht="12.75" customHeight="1" spans="1:27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55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75"/>
    </row>
    <row r="874" ht="12.75" customHeight="1" spans="1:27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55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75"/>
    </row>
    <row r="875" ht="12.75" customHeight="1" spans="1:27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55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75"/>
    </row>
    <row r="876" ht="12.75" customHeight="1" spans="1:27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55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75"/>
    </row>
    <row r="877" ht="12.75" customHeight="1" spans="1:27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55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75"/>
    </row>
    <row r="878" ht="12.75" customHeight="1" spans="1:27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55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75"/>
    </row>
    <row r="879" ht="12.75" customHeight="1" spans="1:27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55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75"/>
    </row>
    <row r="880" ht="12.75" customHeight="1" spans="1:27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55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75"/>
    </row>
    <row r="881" ht="12.75" customHeight="1" spans="1:27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55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75"/>
    </row>
    <row r="882" ht="12.75" customHeight="1" spans="1:27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55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75"/>
    </row>
    <row r="883" ht="12.75" customHeight="1" spans="1:27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55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75"/>
    </row>
    <row r="884" ht="12.75" customHeight="1" spans="1:27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55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75"/>
    </row>
    <row r="885" ht="12.75" customHeight="1" spans="1:27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55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75"/>
    </row>
    <row r="886" ht="12.75" customHeight="1" spans="1:27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55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75"/>
    </row>
    <row r="887" ht="12.75" customHeight="1" spans="1:27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55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75"/>
    </row>
    <row r="888" ht="12.75" customHeight="1" spans="1:27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55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75"/>
    </row>
    <row r="889" ht="12.75" customHeight="1" spans="1:27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55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75"/>
    </row>
    <row r="890" ht="12.75" customHeight="1" spans="1:27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55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75"/>
    </row>
    <row r="891" ht="12.75" customHeight="1" spans="1:27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55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75"/>
    </row>
    <row r="892" ht="12.75" customHeight="1" spans="1:27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55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75"/>
    </row>
    <row r="893" ht="12.75" customHeight="1" spans="1:27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55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75"/>
    </row>
    <row r="894" ht="12.75" customHeight="1" spans="1:27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55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75"/>
    </row>
    <row r="895" ht="12.75" customHeight="1" spans="1:27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55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75"/>
    </row>
    <row r="896" ht="12.75" customHeight="1" spans="1:27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55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75"/>
    </row>
    <row r="897" ht="12.75" customHeight="1" spans="1:27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55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75"/>
    </row>
    <row r="898" ht="12.75" customHeight="1" spans="1:27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55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75"/>
    </row>
    <row r="899" ht="12.75" customHeight="1" spans="1:27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55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75"/>
    </row>
    <row r="900" ht="12.75" customHeight="1" spans="1:27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55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75"/>
    </row>
    <row r="901" ht="12.75" customHeight="1" spans="1:27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55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75"/>
    </row>
    <row r="902" ht="12.75" customHeight="1" spans="1:27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55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75"/>
    </row>
    <row r="903" ht="12.75" customHeight="1" spans="1:27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55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75"/>
    </row>
    <row r="904" ht="12.75" customHeight="1" spans="1:27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55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75"/>
    </row>
    <row r="905" ht="12.75" customHeight="1" spans="1:27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55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75"/>
    </row>
    <row r="906" ht="12.75" customHeight="1" spans="1:27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55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75"/>
    </row>
    <row r="907" ht="12.75" customHeight="1" spans="1:27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55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75"/>
    </row>
    <row r="908" ht="12.75" customHeight="1" spans="1:27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55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75"/>
    </row>
    <row r="909" ht="12.75" customHeight="1" spans="1:27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55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75"/>
    </row>
    <row r="910" ht="12.75" customHeight="1" spans="1:27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55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75"/>
    </row>
    <row r="911" ht="12.75" customHeight="1" spans="1:27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55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75"/>
    </row>
    <row r="912" ht="12.75" customHeight="1" spans="1:27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55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75"/>
    </row>
    <row r="913" ht="12.75" customHeight="1" spans="1:27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55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75"/>
    </row>
    <row r="914" ht="12.75" customHeight="1" spans="1:27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55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75"/>
    </row>
    <row r="915" ht="12.75" customHeight="1" spans="1:27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55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75"/>
    </row>
    <row r="916" ht="12.75" customHeight="1" spans="1:27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55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75"/>
    </row>
    <row r="917" ht="12.75" customHeight="1" spans="1:27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55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75"/>
    </row>
    <row r="918" ht="12.75" customHeight="1" spans="1:27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55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75"/>
    </row>
    <row r="919" ht="12.75" customHeight="1" spans="1:27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55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75"/>
    </row>
    <row r="920" ht="12.75" customHeight="1" spans="1:27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55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75"/>
    </row>
    <row r="921" ht="12.75" customHeight="1" spans="1:27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55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75"/>
    </row>
    <row r="922" ht="12.75" customHeight="1" spans="1:27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55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75"/>
    </row>
    <row r="923" ht="12.75" customHeight="1" spans="1:27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55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75"/>
    </row>
    <row r="924" ht="12.75" customHeight="1" spans="1:27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55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75"/>
    </row>
    <row r="925" ht="12.75" customHeight="1" spans="1:27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55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75"/>
    </row>
    <row r="926" ht="12.75" customHeight="1" spans="1:27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55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75"/>
    </row>
    <row r="927" ht="12.75" customHeight="1" spans="1:27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55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75"/>
    </row>
    <row r="928" ht="12.75" customHeight="1" spans="1:27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55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75"/>
    </row>
    <row r="929" ht="12.75" customHeight="1" spans="1:27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55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75"/>
    </row>
    <row r="930" ht="12.75" customHeight="1" spans="1:27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55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75"/>
    </row>
    <row r="931" ht="12.75" customHeight="1" spans="1:27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55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75"/>
    </row>
    <row r="932" ht="12.75" customHeight="1" spans="1:27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55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75"/>
    </row>
    <row r="933" ht="12.75" customHeight="1" spans="1:27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55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75"/>
    </row>
    <row r="934" ht="12.75" customHeight="1" spans="1:27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55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75"/>
    </row>
    <row r="935" ht="12.75" customHeight="1" spans="1:27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55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75"/>
    </row>
    <row r="936" ht="12.75" customHeight="1" spans="1:27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55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75"/>
    </row>
    <row r="937" ht="12.75" customHeight="1" spans="1:27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55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75"/>
    </row>
    <row r="938" ht="12.75" customHeight="1" spans="1:27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55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75"/>
    </row>
    <row r="939" ht="12.75" customHeight="1" spans="1:27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55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75"/>
    </row>
    <row r="940" ht="12.75" customHeight="1" spans="1:27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55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75"/>
    </row>
    <row r="941" ht="12.75" customHeight="1" spans="1:27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55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75"/>
    </row>
    <row r="942" ht="12.75" customHeight="1" spans="1:27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55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75"/>
    </row>
    <row r="943" ht="12.75" customHeight="1" spans="1:27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55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75"/>
    </row>
    <row r="944" ht="12.75" customHeight="1" spans="1:27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55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75"/>
    </row>
    <row r="945" ht="12.75" customHeight="1" spans="1:27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55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75"/>
    </row>
    <row r="946" ht="12.75" customHeight="1" spans="1:27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55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75"/>
    </row>
    <row r="947" ht="12.75" customHeight="1" spans="1:27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55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75"/>
    </row>
    <row r="948" ht="12.75" customHeight="1" spans="1:27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55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75"/>
    </row>
    <row r="949" ht="12.75" customHeight="1" spans="1:27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55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75"/>
    </row>
    <row r="950" ht="12.75" customHeight="1" spans="1:27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55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75"/>
    </row>
    <row r="951" ht="12.75" customHeight="1" spans="1:27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55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75"/>
    </row>
    <row r="952" ht="12.75" customHeight="1" spans="1:27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55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75"/>
    </row>
    <row r="953" ht="12.75" customHeight="1" spans="1:27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55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75"/>
    </row>
    <row r="954" ht="12.75" customHeight="1" spans="1:27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55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75"/>
    </row>
    <row r="955" ht="12.75" customHeight="1" spans="1:27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55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75"/>
    </row>
    <row r="956" ht="12.75" customHeight="1" spans="1:27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55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75"/>
    </row>
    <row r="957" ht="12.75" customHeight="1" spans="1:27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55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75"/>
    </row>
    <row r="958" ht="12.75" customHeight="1" spans="1:27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55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75"/>
    </row>
    <row r="959" ht="12.75" customHeight="1" spans="1:27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55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75"/>
    </row>
    <row r="960" ht="12.75" customHeight="1" spans="1:27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55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75"/>
    </row>
    <row r="961" ht="12.75" customHeight="1" spans="1:27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55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75"/>
    </row>
    <row r="962" ht="12.75" customHeight="1" spans="1:27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55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75"/>
    </row>
    <row r="963" ht="12.75" customHeight="1" spans="1:27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55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75"/>
    </row>
    <row r="964" ht="12.75" customHeight="1" spans="1:27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55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75"/>
    </row>
    <row r="965" ht="12.75" customHeight="1" spans="1:27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55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75"/>
    </row>
    <row r="966" ht="12.75" customHeight="1" spans="1:27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55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75"/>
    </row>
    <row r="967" ht="12.75" customHeight="1" spans="1:27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55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75"/>
    </row>
    <row r="968" ht="12.75" customHeight="1" spans="1:27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55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75"/>
    </row>
    <row r="969" ht="12.75" customHeight="1" spans="1:27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55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75"/>
    </row>
    <row r="970" ht="12.75" customHeight="1" spans="1:27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55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75"/>
    </row>
    <row r="971" ht="12.75" customHeight="1" spans="1:27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55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75"/>
    </row>
    <row r="972" ht="12.75" customHeight="1" spans="1:27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55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75"/>
    </row>
    <row r="973" ht="12.75" customHeight="1" spans="1:27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55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75"/>
    </row>
    <row r="974" ht="12.75" customHeight="1" spans="1:27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55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75"/>
    </row>
    <row r="975" ht="12.75" customHeight="1" spans="1:27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55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75"/>
    </row>
    <row r="976" ht="12.75" customHeight="1" spans="1:27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55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75"/>
    </row>
    <row r="977" ht="12.75" customHeight="1" spans="1:27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55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75"/>
    </row>
    <row r="978" ht="12.75" customHeight="1" spans="1:27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55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75"/>
    </row>
    <row r="979" ht="12.75" customHeight="1" spans="1:27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55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75"/>
    </row>
    <row r="980" ht="12.75" customHeight="1" spans="1:27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55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75"/>
    </row>
    <row r="981" ht="12.75" customHeight="1" spans="1:27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55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75"/>
    </row>
    <row r="982" ht="12.75" customHeight="1" spans="1:27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55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75"/>
    </row>
    <row r="983" ht="12.75" customHeight="1" spans="1:27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55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75"/>
    </row>
    <row r="984" ht="12.75" customHeight="1" spans="1:27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55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75"/>
    </row>
    <row r="985" ht="12.75" customHeight="1" spans="1:27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55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75"/>
    </row>
    <row r="986" ht="12.75" customHeight="1" spans="1:27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55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75"/>
    </row>
    <row r="987" ht="12.75" customHeight="1" spans="1:27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55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75"/>
    </row>
    <row r="988" ht="12.75" customHeight="1" spans="1:27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55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75"/>
    </row>
    <row r="989" ht="12.75" customHeight="1" spans="1:27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55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75"/>
    </row>
    <row r="990" ht="12.75" customHeight="1" spans="1:27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55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75"/>
    </row>
    <row r="991" ht="12.75" customHeight="1" spans="1:27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55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75"/>
    </row>
    <row r="992" ht="12.75" customHeight="1" spans="1:27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55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75"/>
    </row>
    <row r="993" ht="12.75" customHeight="1" spans="1:27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55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  <c r="AA993" s="75"/>
    </row>
    <row r="994" ht="12.75" customHeight="1" spans="1:27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55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  <c r="AA994" s="75"/>
    </row>
    <row r="995" ht="12.75" customHeight="1" spans="1:27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55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  <c r="AA995" s="75"/>
    </row>
    <row r="996" ht="12.75" customHeight="1" spans="1:27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55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  <c r="AA996" s="75"/>
    </row>
    <row r="997" ht="12.75" customHeight="1" spans="1:27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55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  <c r="AA997" s="75"/>
    </row>
    <row r="998" ht="12.75" customHeight="1" spans="1:27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55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  <c r="AA998" s="75"/>
    </row>
    <row r="999" ht="12.75" customHeight="1" spans="1:27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55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  <c r="AA999" s="75"/>
    </row>
    <row r="1000" ht="12.75" customHeight="1" spans="1:27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55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  <c r="AA1000" s="75"/>
    </row>
  </sheetData>
  <pageMargins left="0.75" right="0.75" top="1" bottom="1" header="0" footer="0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1010"/>
  <sheetViews>
    <sheetView workbookViewId="0">
      <pane xSplit="4" topLeftCell="E1" activePane="topRight" state="frozen"/>
      <selection/>
      <selection pane="topRight" activeCell="F2" sqref="F2"/>
    </sheetView>
  </sheetViews>
  <sheetFormatPr defaultColWidth="12.6285714285714" defaultRowHeight="15" customHeight="1"/>
  <cols>
    <col min="1" max="1" width="5.75238095238095" customWidth="1"/>
    <col min="2" max="2" width="10.6285714285714" customWidth="1"/>
    <col min="3" max="3" width="3.75238095238095" customWidth="1"/>
    <col min="4" max="4" width="32" customWidth="1"/>
    <col min="5" max="5" width="7.75238095238095" customWidth="1"/>
    <col min="6" max="6" width="19.5047619047619" customWidth="1"/>
    <col min="7" max="7" width="7.75238095238095" customWidth="1"/>
    <col min="8" max="8" width="18.5047619047619" customWidth="1"/>
    <col min="9" max="9" width="7.75238095238095" customWidth="1"/>
    <col min="10" max="10" width="10.5047619047619" customWidth="1"/>
    <col min="11" max="11" width="9.87619047619048" customWidth="1"/>
    <col min="12" max="12" width="7.75238095238095" customWidth="1"/>
    <col min="13" max="13" width="9.62857142857143" customWidth="1"/>
    <col min="14" max="14" width="7.75238095238095" customWidth="1"/>
    <col min="15" max="15" width="19.5047619047619" customWidth="1"/>
    <col min="16" max="16" width="7.75238095238095" customWidth="1"/>
    <col min="17" max="17" width="18.5047619047619" customWidth="1"/>
    <col min="18" max="18" width="7.75238095238095" customWidth="1"/>
    <col min="19" max="19" width="10.5047619047619" customWidth="1"/>
    <col min="20" max="20" width="9.87619047619048" customWidth="1"/>
    <col min="21" max="21" width="7.75238095238095" customWidth="1"/>
    <col min="22" max="22" width="9.62857142857143" customWidth="1"/>
    <col min="23" max="23" width="7.75238095238095" customWidth="1"/>
    <col min="24" max="24" width="20.3809523809524" customWidth="1"/>
    <col min="25" max="25" width="5.75238095238095" customWidth="1"/>
    <col min="26" max="26" width="18.5047619047619" customWidth="1"/>
    <col min="27" max="27" width="6.13333333333333" customWidth="1"/>
    <col min="28" max="28" width="14" customWidth="1"/>
    <col min="30" max="30" width="8.62857142857143" customWidth="1"/>
    <col min="31" max="31" width="11.1333333333333" customWidth="1"/>
    <col min="32" max="32" width="0.876190476190476" customWidth="1"/>
    <col min="33" max="34" width="15.1333333333333" customWidth="1"/>
    <col min="35" max="35" width="12.8761904761905" customWidth="1"/>
    <col min="36" max="36" width="12.752380952381" customWidth="1"/>
    <col min="37" max="37" width="0.876190476190476" customWidth="1"/>
    <col min="38" max="38" width="5.75238095238095" customWidth="1"/>
    <col min="39" max="39" width="6.75238095238095" customWidth="1"/>
    <col min="40" max="40" width="5.75238095238095" customWidth="1"/>
    <col min="41" max="41" width="10.752380952381" customWidth="1"/>
    <col min="42" max="42" width="5.75238095238095" customWidth="1"/>
    <col min="43" max="44" width="12.752380952381" customWidth="1"/>
    <col min="45" max="46" width="10.752380952381" customWidth="1"/>
  </cols>
  <sheetData>
    <row r="1" ht="12.75" customHeight="1" spans="1:23">
      <c r="A1" s="1" t="s">
        <v>67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2" customHeight="1" spans="1:23">
      <c r="A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ht="12.75" customHeight="1" spans="1:39">
      <c r="A3" s="3" t="s">
        <v>68</v>
      </c>
      <c r="C3" s="3" t="s">
        <v>69</v>
      </c>
      <c r="D3" s="60" t="s">
        <v>70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AL3" s="27">
        <v>100</v>
      </c>
      <c r="AM3" s="27">
        <v>25</v>
      </c>
    </row>
    <row r="4" ht="12.75" customHeight="1" spans="1:39">
      <c r="A4" s="3" t="s">
        <v>71</v>
      </c>
      <c r="C4" s="3" t="s">
        <v>69</v>
      </c>
      <c r="D4" s="3" t="s">
        <v>72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AL4" s="27">
        <v>70</v>
      </c>
      <c r="AM4" s="27">
        <f>AL4/AL3*AM3</f>
        <v>17.5</v>
      </c>
    </row>
    <row r="5" ht="12.75" customHeight="1" spans="1:23">
      <c r="A5" s="3" t="s">
        <v>73</v>
      </c>
      <c r="C5" s="3" t="s">
        <v>69</v>
      </c>
      <c r="D5" s="3" t="s">
        <v>74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ht="12.75" customHeight="1" spans="1:40">
      <c r="A6" s="3" t="s">
        <v>75</v>
      </c>
      <c r="C6" s="3" t="s">
        <v>69</v>
      </c>
      <c r="D6" s="3" t="s">
        <v>76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AL6" s="28" t="s">
        <v>77</v>
      </c>
      <c r="AM6" s="39" t="s">
        <v>69</v>
      </c>
      <c r="AN6" s="28" t="s">
        <v>78</v>
      </c>
    </row>
    <row r="7" ht="12.75" customHeight="1" spans="1:40">
      <c r="A7" s="3" t="s">
        <v>79</v>
      </c>
      <c r="C7" s="3" t="s">
        <v>69</v>
      </c>
      <c r="D7" s="46">
        <v>1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AL7" s="28" t="s">
        <v>80</v>
      </c>
      <c r="AM7" s="39" t="s">
        <v>69</v>
      </c>
      <c r="AN7" s="28" t="s">
        <v>81</v>
      </c>
    </row>
    <row r="8" ht="12.75" customHeight="1" spans="1:40">
      <c r="A8" s="3" t="s">
        <v>82</v>
      </c>
      <c r="C8" s="3" t="s">
        <v>69</v>
      </c>
      <c r="D8" s="3" t="s">
        <v>83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AL8" s="28" t="s">
        <v>84</v>
      </c>
      <c r="AM8" s="39" t="s">
        <v>69</v>
      </c>
      <c r="AN8" s="28" t="s">
        <v>85</v>
      </c>
    </row>
    <row r="9" ht="12.75" customHeight="1" spans="1:23">
      <c r="A9" s="3" t="s">
        <v>86</v>
      </c>
      <c r="C9" s="3" t="s">
        <v>69</v>
      </c>
      <c r="D9" s="3" t="s">
        <v>87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ht="12.75" customHeight="1" spans="1:36">
      <c r="A10" s="5"/>
      <c r="B10" s="5"/>
      <c r="C10" s="5"/>
      <c r="D10" s="5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7"/>
      <c r="Y10" s="7"/>
      <c r="Z10" s="7"/>
      <c r="AA10" s="7"/>
      <c r="AB10" s="7"/>
      <c r="AC10" s="7"/>
      <c r="AD10" s="7"/>
      <c r="AE10" s="7"/>
      <c r="AF10" s="5"/>
      <c r="AG10" s="5"/>
      <c r="AH10" s="5"/>
      <c r="AI10" s="5"/>
      <c r="AJ10" s="5"/>
    </row>
    <row r="11" ht="12.75" customHeight="1" spans="1:46">
      <c r="A11" s="8" t="s">
        <v>88</v>
      </c>
      <c r="B11" s="8" t="s">
        <v>89</v>
      </c>
      <c r="C11" s="8" t="s">
        <v>90</v>
      </c>
      <c r="D11" s="9" t="s">
        <v>91</v>
      </c>
      <c r="E11" s="9" t="s">
        <v>92</v>
      </c>
      <c r="F11" s="10"/>
      <c r="G11" s="10"/>
      <c r="H11" s="10"/>
      <c r="I11" s="10"/>
      <c r="J11" s="10"/>
      <c r="K11" s="10"/>
      <c r="L11" s="10"/>
      <c r="M11" s="10"/>
      <c r="N11" s="9" t="s">
        <v>93</v>
      </c>
      <c r="O11" s="10"/>
      <c r="P11" s="10"/>
      <c r="Q11" s="10"/>
      <c r="R11" s="10"/>
      <c r="S11" s="10"/>
      <c r="T11" s="10"/>
      <c r="U11" s="10"/>
      <c r="V11" s="10"/>
      <c r="W11" s="9" t="s">
        <v>94</v>
      </c>
      <c r="X11" s="10"/>
      <c r="Y11" s="10"/>
      <c r="Z11" s="10"/>
      <c r="AA11" s="10"/>
      <c r="AB11" s="10"/>
      <c r="AC11" s="10"/>
      <c r="AD11" s="10"/>
      <c r="AE11" s="14"/>
      <c r="AF11" s="29"/>
      <c r="AG11" s="8" t="s">
        <v>95</v>
      </c>
      <c r="AH11" s="8" t="s">
        <v>96</v>
      </c>
      <c r="AI11" s="9" t="s">
        <v>97</v>
      </c>
      <c r="AJ11" s="14"/>
      <c r="AK11" s="30"/>
      <c r="AL11" s="30"/>
      <c r="AM11" s="30"/>
      <c r="AN11" s="30"/>
      <c r="AQ11" s="40" t="s">
        <v>98</v>
      </c>
      <c r="AR11" s="10"/>
      <c r="AS11" s="10"/>
      <c r="AT11" s="14"/>
    </row>
    <row r="12" ht="12.75" customHeight="1" spans="1:46">
      <c r="A12" s="8"/>
      <c r="B12" s="8"/>
      <c r="C12" s="8"/>
      <c r="D12" s="8"/>
      <c r="E12" s="11" t="s">
        <v>99</v>
      </c>
      <c r="F12" s="11" t="s">
        <v>100</v>
      </c>
      <c r="G12" s="11" t="s">
        <v>99</v>
      </c>
      <c r="H12" s="11" t="s">
        <v>101</v>
      </c>
      <c r="I12" s="11" t="s">
        <v>99</v>
      </c>
      <c r="J12" s="11" t="s">
        <v>102</v>
      </c>
      <c r="K12" s="68" t="s">
        <v>103</v>
      </c>
      <c r="L12" s="68" t="s">
        <v>104</v>
      </c>
      <c r="M12" s="68" t="s">
        <v>105</v>
      </c>
      <c r="N12" s="11" t="s">
        <v>99</v>
      </c>
      <c r="O12" s="11" t="s">
        <v>100</v>
      </c>
      <c r="P12" s="11" t="s">
        <v>99</v>
      </c>
      <c r="Q12" s="11" t="s">
        <v>101</v>
      </c>
      <c r="R12" s="11" t="s">
        <v>99</v>
      </c>
      <c r="S12" s="11" t="s">
        <v>102</v>
      </c>
      <c r="T12" s="68" t="s">
        <v>103</v>
      </c>
      <c r="U12" s="68" t="s">
        <v>104</v>
      </c>
      <c r="V12" s="68" t="s">
        <v>105</v>
      </c>
      <c r="W12" s="11" t="s">
        <v>99</v>
      </c>
      <c r="X12" s="12" t="s">
        <v>100</v>
      </c>
      <c r="Y12" s="12" t="s">
        <v>99</v>
      </c>
      <c r="Z12" s="12" t="s">
        <v>101</v>
      </c>
      <c r="AA12" s="12" t="s">
        <v>99</v>
      </c>
      <c r="AB12" s="12" t="s">
        <v>106</v>
      </c>
      <c r="AC12" s="24" t="s">
        <v>103</v>
      </c>
      <c r="AD12" s="24" t="s">
        <v>104</v>
      </c>
      <c r="AE12" s="24" t="s">
        <v>105</v>
      </c>
      <c r="AF12" s="31" t="s">
        <v>107</v>
      </c>
      <c r="AG12" s="32" t="s">
        <v>108</v>
      </c>
      <c r="AH12" s="32" t="s">
        <v>94</v>
      </c>
      <c r="AI12" s="8" t="s">
        <v>109</v>
      </c>
      <c r="AJ12" s="8" t="s">
        <v>110</v>
      </c>
      <c r="AK12" s="30"/>
      <c r="AL12" s="30"/>
      <c r="AM12" s="30"/>
      <c r="AN12" s="30"/>
      <c r="AO12" s="22"/>
      <c r="AP12" s="22"/>
      <c r="AQ12" s="41"/>
      <c r="AR12" s="41"/>
      <c r="AS12" s="42" t="s">
        <v>111</v>
      </c>
      <c r="AT12" s="14"/>
    </row>
    <row r="13" ht="12.75" customHeight="1" spans="1:46">
      <c r="A13" s="13" t="s">
        <v>112</v>
      </c>
      <c r="B13" s="10"/>
      <c r="C13" s="10"/>
      <c r="D13" s="14"/>
      <c r="E13" s="15"/>
      <c r="F13" s="15">
        <v>3.33</v>
      </c>
      <c r="G13" s="15"/>
      <c r="H13" s="15">
        <v>15</v>
      </c>
      <c r="I13" s="15"/>
      <c r="J13" s="15">
        <v>15</v>
      </c>
      <c r="K13" s="15">
        <f t="shared" ref="K13:K52" si="0">F13+H13+J13</f>
        <v>33.33</v>
      </c>
      <c r="L13" s="15">
        <v>100</v>
      </c>
      <c r="M13" s="15"/>
      <c r="N13" s="15"/>
      <c r="O13" s="15">
        <v>3.33</v>
      </c>
      <c r="P13" s="15"/>
      <c r="Q13" s="15">
        <v>15</v>
      </c>
      <c r="R13" s="15"/>
      <c r="S13" s="15">
        <v>15</v>
      </c>
      <c r="T13" s="15">
        <f t="shared" ref="T13:T52" si="1">O13+Q13+S13</f>
        <v>33.33</v>
      </c>
      <c r="U13" s="15">
        <v>100</v>
      </c>
      <c r="V13" s="15"/>
      <c r="W13" s="15"/>
      <c r="X13" s="15">
        <v>3.34</v>
      </c>
      <c r="Y13" s="15"/>
      <c r="Z13" s="15">
        <v>15</v>
      </c>
      <c r="AA13" s="15"/>
      <c r="AB13" s="15">
        <v>15</v>
      </c>
      <c r="AC13" s="15">
        <f t="shared" ref="AC13:AC52" si="2">X13+Z13+AB13</f>
        <v>33.34</v>
      </c>
      <c r="AD13" s="15">
        <v>100</v>
      </c>
      <c r="AE13" s="15"/>
      <c r="AF13" s="31"/>
      <c r="AG13" s="15">
        <f>K13+T13</f>
        <v>66.66</v>
      </c>
      <c r="AH13" s="26">
        <f>AC13</f>
        <v>33.34</v>
      </c>
      <c r="AI13" s="26">
        <f>SUM(AG13:AH13)</f>
        <v>100</v>
      </c>
      <c r="AJ13" s="26"/>
      <c r="AK13" s="31"/>
      <c r="AL13" s="16" t="s">
        <v>77</v>
      </c>
      <c r="AM13" s="16" t="s">
        <v>80</v>
      </c>
      <c r="AN13" s="31"/>
      <c r="AQ13" s="41" t="s">
        <v>113</v>
      </c>
      <c r="AR13" s="41" t="s">
        <v>114</v>
      </c>
      <c r="AS13" s="41" t="s">
        <v>115</v>
      </c>
      <c r="AT13" s="41" t="s">
        <v>116</v>
      </c>
    </row>
    <row r="14" ht="12.75" customHeight="1" spans="1:46">
      <c r="A14" s="16">
        <v>1</v>
      </c>
      <c r="B14" s="16">
        <v>253100429</v>
      </c>
      <c r="C14" s="16"/>
      <c r="D14" s="17" t="s">
        <v>117</v>
      </c>
      <c r="E14" s="18">
        <v>92.86</v>
      </c>
      <c r="F14" s="18">
        <f t="shared" ref="F14:F52" si="3">E14/100*$F$13</f>
        <v>3.092238</v>
      </c>
      <c r="G14" s="18">
        <v>60</v>
      </c>
      <c r="H14" s="18">
        <f t="shared" ref="H14:H52" si="4">G14/100*$H$13</f>
        <v>9</v>
      </c>
      <c r="I14" s="69">
        <v>93</v>
      </c>
      <c r="J14" s="18">
        <f t="shared" ref="J14:J52" si="5">I14/100*$J$13</f>
        <v>13.95</v>
      </c>
      <c r="K14" s="18">
        <f t="shared" si="0"/>
        <v>26.042238</v>
      </c>
      <c r="L14" s="18">
        <f t="shared" ref="L14:L52" si="6">K14/$K$13*$L$13</f>
        <v>78.1345274527453</v>
      </c>
      <c r="M14" s="18" t="str">
        <f t="shared" ref="M14:M52" si="7">IF(L14&gt;$AL$4,"LULUS","TIDAK LULUS")</f>
        <v>LULUS</v>
      </c>
      <c r="N14" s="18">
        <f t="shared" ref="N14:N52" si="8">E14</f>
        <v>92.86</v>
      </c>
      <c r="O14" s="18">
        <f t="shared" ref="O14:O52" si="9">N14/100*$O$13</f>
        <v>3.092238</v>
      </c>
      <c r="P14" s="18">
        <f t="shared" ref="P14:P52" si="10">G14</f>
        <v>60</v>
      </c>
      <c r="Q14" s="18">
        <f t="shared" ref="Q14:Q52" si="11">P14/100*$Q$13</f>
        <v>9</v>
      </c>
      <c r="R14" s="18">
        <f t="shared" ref="R14:R52" si="12">I14</f>
        <v>93</v>
      </c>
      <c r="S14" s="18">
        <f t="shared" ref="S14:S52" si="13">R14/100*$S$13</f>
        <v>13.95</v>
      </c>
      <c r="T14" s="18">
        <f t="shared" si="1"/>
        <v>26.042238</v>
      </c>
      <c r="U14" s="18">
        <f t="shared" ref="U14:U52" si="14">T14/$T$13*$U$13</f>
        <v>78.1345274527453</v>
      </c>
      <c r="V14" s="18" t="str">
        <f t="shared" ref="V14:V52" si="15">IF(U14&gt;$AL$4,"LULUS","TIDAK LULUS")</f>
        <v>LULUS</v>
      </c>
      <c r="W14" s="18">
        <f t="shared" ref="W14:W52" si="16">N14</f>
        <v>92.86</v>
      </c>
      <c r="X14" s="18">
        <f t="shared" ref="X14:X52" si="17">W14/100*$X$13</f>
        <v>3.101524</v>
      </c>
      <c r="Y14" s="18">
        <f t="shared" ref="Y14:Y52" si="18">G14</f>
        <v>60</v>
      </c>
      <c r="Z14" s="18">
        <f t="shared" ref="Z14:Z52" si="19">Y14/100*$Z$13</f>
        <v>9</v>
      </c>
      <c r="AA14" s="18">
        <v>90</v>
      </c>
      <c r="AB14" s="18">
        <f t="shared" ref="AB14:AB52" si="20">AA14/100*$AB$13</f>
        <v>13.5</v>
      </c>
      <c r="AC14" s="18">
        <f t="shared" si="2"/>
        <v>25.601524</v>
      </c>
      <c r="AD14" s="18">
        <f t="shared" ref="AD14:AD52" si="21">AC14/$AC$13*$AD$13</f>
        <v>76.7892141571685</v>
      </c>
      <c r="AE14" s="16" t="str">
        <f t="shared" ref="AE14:AE52" si="22">IF(AD14&gt;$AL$4,"LULUS","TIDAK LULUS")</f>
        <v>LULUS</v>
      </c>
      <c r="AF14" s="31"/>
      <c r="AG14" s="18">
        <f t="shared" ref="AG14:AG52" si="23">(K14+T14)/$AG$13*66.66</f>
        <v>52.084476</v>
      </c>
      <c r="AH14" s="18">
        <f t="shared" ref="AH14:AH52" si="24">AC14/$AH$13*33.34</f>
        <v>25.601524</v>
      </c>
      <c r="AI14" s="34">
        <f t="shared" ref="AI14:AI52" si="25">(L14+U14+AD14)/3</f>
        <v>77.686089687553</v>
      </c>
      <c r="AJ14" s="35" t="str">
        <f t="shared" ref="AJ14:AJ52" si="26">IF(AI14&lt;50,"E",IF(AI14&lt;60,"D",IF(AI14&lt;65,"C",IF(AI14&lt;70,"BC",IF(AI14&lt;75,"B",IF(AI14&lt;80,"AB",IF(AI14&lt;=100,"A","-")))))))</f>
        <v>AB</v>
      </c>
      <c r="AK14" s="31" t="s">
        <v>118</v>
      </c>
      <c r="AL14" s="16" t="s">
        <v>119</v>
      </c>
      <c r="AM14" s="43">
        <f t="shared" ref="AM14:AM52" si="27">AI14</f>
        <v>77.686089687553</v>
      </c>
      <c r="AN14" s="31" t="s">
        <v>118</v>
      </c>
      <c r="AP14" s="44" t="s">
        <v>118</v>
      </c>
      <c r="AQ14" s="45" t="s">
        <v>120</v>
      </c>
      <c r="AR14" s="45">
        <v>4</v>
      </c>
      <c r="AS14" s="45">
        <v>80</v>
      </c>
      <c r="AT14" s="45">
        <v>100</v>
      </c>
    </row>
    <row r="15" ht="12.75" customHeight="1" spans="1:46">
      <c r="A15" s="16">
        <v>2</v>
      </c>
      <c r="B15" s="16">
        <v>253100430</v>
      </c>
      <c r="C15" s="16"/>
      <c r="D15" s="17" t="s">
        <v>121</v>
      </c>
      <c r="E15" s="18">
        <v>92.86</v>
      </c>
      <c r="F15" s="18">
        <f t="shared" si="3"/>
        <v>3.092238</v>
      </c>
      <c r="G15" s="67">
        <v>70</v>
      </c>
      <c r="H15" s="18">
        <f t="shared" si="4"/>
        <v>10.5</v>
      </c>
      <c r="I15" s="69">
        <v>59</v>
      </c>
      <c r="J15" s="18">
        <f t="shared" si="5"/>
        <v>8.85</v>
      </c>
      <c r="K15" s="18">
        <f t="shared" si="0"/>
        <v>22.442238</v>
      </c>
      <c r="L15" s="18">
        <f t="shared" si="6"/>
        <v>67.3334473447345</v>
      </c>
      <c r="M15" s="18" t="str">
        <f t="shared" si="7"/>
        <v>TIDAK LULUS</v>
      </c>
      <c r="N15" s="18">
        <f t="shared" si="8"/>
        <v>92.86</v>
      </c>
      <c r="O15" s="18">
        <f t="shared" si="9"/>
        <v>3.092238</v>
      </c>
      <c r="P15" s="18">
        <f t="shared" si="10"/>
        <v>70</v>
      </c>
      <c r="Q15" s="18">
        <f t="shared" si="11"/>
        <v>10.5</v>
      </c>
      <c r="R15" s="18">
        <f t="shared" si="12"/>
        <v>59</v>
      </c>
      <c r="S15" s="18">
        <f t="shared" si="13"/>
        <v>8.85</v>
      </c>
      <c r="T15" s="18">
        <f t="shared" si="1"/>
        <v>22.442238</v>
      </c>
      <c r="U15" s="18">
        <f t="shared" si="14"/>
        <v>67.3334473447345</v>
      </c>
      <c r="V15" s="18" t="str">
        <f t="shared" si="15"/>
        <v>TIDAK LULUS</v>
      </c>
      <c r="W15" s="18">
        <f t="shared" si="16"/>
        <v>92.86</v>
      </c>
      <c r="X15" s="18">
        <f t="shared" si="17"/>
        <v>3.101524</v>
      </c>
      <c r="Y15" s="18">
        <f t="shared" si="18"/>
        <v>70</v>
      </c>
      <c r="Z15" s="18">
        <f t="shared" si="19"/>
        <v>10.5</v>
      </c>
      <c r="AA15" s="18">
        <v>81</v>
      </c>
      <c r="AB15" s="18">
        <f t="shared" si="20"/>
        <v>12.15</v>
      </c>
      <c r="AC15" s="18">
        <f t="shared" si="2"/>
        <v>25.751524</v>
      </c>
      <c r="AD15" s="18">
        <f t="shared" si="21"/>
        <v>77.239124175165</v>
      </c>
      <c r="AE15" s="16" t="str">
        <f t="shared" si="22"/>
        <v>LULUS</v>
      </c>
      <c r="AF15" s="31"/>
      <c r="AG15" s="18">
        <f t="shared" si="23"/>
        <v>44.884476</v>
      </c>
      <c r="AH15" s="18">
        <f t="shared" si="24"/>
        <v>25.751524</v>
      </c>
      <c r="AI15" s="34">
        <f t="shared" si="25"/>
        <v>70.6353396215446</v>
      </c>
      <c r="AJ15" s="35" t="str">
        <f t="shared" si="26"/>
        <v>B</v>
      </c>
      <c r="AK15" s="31" t="s">
        <v>118</v>
      </c>
      <c r="AL15" s="16" t="s">
        <v>119</v>
      </c>
      <c r="AM15" s="43">
        <f t="shared" si="27"/>
        <v>70.6353396215446</v>
      </c>
      <c r="AN15" s="31" t="s">
        <v>118</v>
      </c>
      <c r="AP15" s="44" t="s">
        <v>118</v>
      </c>
      <c r="AQ15" s="45" t="s">
        <v>122</v>
      </c>
      <c r="AR15" s="45">
        <v>3.5</v>
      </c>
      <c r="AS15" s="45">
        <v>75</v>
      </c>
      <c r="AT15" s="45">
        <v>79.99</v>
      </c>
    </row>
    <row r="16" ht="12.75" customHeight="1" spans="1:46">
      <c r="A16" s="16">
        <v>3</v>
      </c>
      <c r="B16" s="16">
        <v>253100431</v>
      </c>
      <c r="C16" s="16"/>
      <c r="D16" s="17" t="s">
        <v>123</v>
      </c>
      <c r="E16" s="18">
        <v>100</v>
      </c>
      <c r="F16" s="18">
        <f t="shared" si="3"/>
        <v>3.33</v>
      </c>
      <c r="G16" s="18">
        <v>65</v>
      </c>
      <c r="H16" s="18">
        <f t="shared" si="4"/>
        <v>9.75</v>
      </c>
      <c r="I16" s="69">
        <v>83</v>
      </c>
      <c r="J16" s="18">
        <f t="shared" si="5"/>
        <v>12.45</v>
      </c>
      <c r="K16" s="18">
        <f t="shared" si="0"/>
        <v>25.53</v>
      </c>
      <c r="L16" s="18">
        <f t="shared" si="6"/>
        <v>76.5976597659766</v>
      </c>
      <c r="M16" s="18" t="str">
        <f t="shared" si="7"/>
        <v>LULUS</v>
      </c>
      <c r="N16" s="18">
        <f t="shared" si="8"/>
        <v>100</v>
      </c>
      <c r="O16" s="18">
        <f t="shared" si="9"/>
        <v>3.33</v>
      </c>
      <c r="P16" s="18">
        <f t="shared" si="10"/>
        <v>65</v>
      </c>
      <c r="Q16" s="18">
        <f t="shared" si="11"/>
        <v>9.75</v>
      </c>
      <c r="R16" s="18">
        <f t="shared" si="12"/>
        <v>83</v>
      </c>
      <c r="S16" s="18">
        <f t="shared" si="13"/>
        <v>12.45</v>
      </c>
      <c r="T16" s="18">
        <f t="shared" si="1"/>
        <v>25.53</v>
      </c>
      <c r="U16" s="18">
        <f t="shared" si="14"/>
        <v>76.5976597659766</v>
      </c>
      <c r="V16" s="18" t="str">
        <f t="shared" si="15"/>
        <v>LULUS</v>
      </c>
      <c r="W16" s="18">
        <f t="shared" si="16"/>
        <v>100</v>
      </c>
      <c r="X16" s="18">
        <f t="shared" si="17"/>
        <v>3.34</v>
      </c>
      <c r="Y16" s="18">
        <f t="shared" si="18"/>
        <v>65</v>
      </c>
      <c r="Z16" s="18">
        <f t="shared" si="19"/>
        <v>9.75</v>
      </c>
      <c r="AA16" s="18">
        <v>85</v>
      </c>
      <c r="AB16" s="18">
        <f t="shared" si="20"/>
        <v>12.75</v>
      </c>
      <c r="AC16" s="18">
        <f t="shared" si="2"/>
        <v>25.84</v>
      </c>
      <c r="AD16" s="18">
        <f t="shared" si="21"/>
        <v>77.50449910018</v>
      </c>
      <c r="AE16" s="16" t="str">
        <f t="shared" si="22"/>
        <v>LULUS</v>
      </c>
      <c r="AF16" s="31"/>
      <c r="AG16" s="18">
        <f t="shared" si="23"/>
        <v>51.06</v>
      </c>
      <c r="AH16" s="18">
        <f t="shared" si="24"/>
        <v>25.84</v>
      </c>
      <c r="AI16" s="34">
        <f t="shared" si="25"/>
        <v>76.8999395440444</v>
      </c>
      <c r="AJ16" s="35" t="str">
        <f t="shared" si="26"/>
        <v>AB</v>
      </c>
      <c r="AK16" s="31" t="s">
        <v>118</v>
      </c>
      <c r="AL16" s="16" t="s">
        <v>119</v>
      </c>
      <c r="AM16" s="43">
        <f t="shared" si="27"/>
        <v>76.8999395440444</v>
      </c>
      <c r="AN16" s="31" t="s">
        <v>118</v>
      </c>
      <c r="AP16" s="44" t="s">
        <v>118</v>
      </c>
      <c r="AQ16" s="45" t="s">
        <v>124</v>
      </c>
      <c r="AR16" s="45">
        <v>3</v>
      </c>
      <c r="AS16" s="45">
        <v>70</v>
      </c>
      <c r="AT16" s="45">
        <v>74.99</v>
      </c>
    </row>
    <row r="17" ht="12.75" customHeight="1" spans="1:46">
      <c r="A17" s="16">
        <v>4</v>
      </c>
      <c r="B17" s="16">
        <v>253100432</v>
      </c>
      <c r="C17" s="16"/>
      <c r="D17" s="17" t="s">
        <v>125</v>
      </c>
      <c r="E17" s="18">
        <v>100</v>
      </c>
      <c r="F17" s="18">
        <f t="shared" si="3"/>
        <v>3.33</v>
      </c>
      <c r="G17" s="18">
        <v>65</v>
      </c>
      <c r="H17" s="18">
        <f t="shared" si="4"/>
        <v>9.75</v>
      </c>
      <c r="I17" s="69">
        <v>80</v>
      </c>
      <c r="J17" s="18">
        <f t="shared" si="5"/>
        <v>12</v>
      </c>
      <c r="K17" s="18">
        <f t="shared" si="0"/>
        <v>25.08</v>
      </c>
      <c r="L17" s="18">
        <f t="shared" si="6"/>
        <v>75.2475247524752</v>
      </c>
      <c r="M17" s="18" t="str">
        <f t="shared" si="7"/>
        <v>LULUS</v>
      </c>
      <c r="N17" s="18">
        <f t="shared" si="8"/>
        <v>100</v>
      </c>
      <c r="O17" s="18">
        <f t="shared" si="9"/>
        <v>3.33</v>
      </c>
      <c r="P17" s="18">
        <f t="shared" si="10"/>
        <v>65</v>
      </c>
      <c r="Q17" s="18">
        <f t="shared" si="11"/>
        <v>9.75</v>
      </c>
      <c r="R17" s="18">
        <f t="shared" si="12"/>
        <v>80</v>
      </c>
      <c r="S17" s="18">
        <f t="shared" si="13"/>
        <v>12</v>
      </c>
      <c r="T17" s="18">
        <f t="shared" si="1"/>
        <v>25.08</v>
      </c>
      <c r="U17" s="18">
        <f t="shared" si="14"/>
        <v>75.2475247524752</v>
      </c>
      <c r="V17" s="18" t="str">
        <f t="shared" si="15"/>
        <v>LULUS</v>
      </c>
      <c r="W17" s="18">
        <f t="shared" si="16"/>
        <v>100</v>
      </c>
      <c r="X17" s="18">
        <f t="shared" si="17"/>
        <v>3.34</v>
      </c>
      <c r="Y17" s="18">
        <f t="shared" si="18"/>
        <v>65</v>
      </c>
      <c r="Z17" s="18">
        <f t="shared" si="19"/>
        <v>9.75</v>
      </c>
      <c r="AA17" s="18">
        <v>80</v>
      </c>
      <c r="AB17" s="18">
        <f t="shared" si="20"/>
        <v>12</v>
      </c>
      <c r="AC17" s="18">
        <f t="shared" si="2"/>
        <v>25.09</v>
      </c>
      <c r="AD17" s="18">
        <f t="shared" si="21"/>
        <v>75.2549490101979</v>
      </c>
      <c r="AE17" s="16" t="str">
        <f t="shared" si="22"/>
        <v>LULUS</v>
      </c>
      <c r="AF17" s="31"/>
      <c r="AG17" s="18">
        <f t="shared" si="23"/>
        <v>50.16</v>
      </c>
      <c r="AH17" s="18">
        <f t="shared" si="24"/>
        <v>25.09</v>
      </c>
      <c r="AI17" s="34">
        <f t="shared" si="25"/>
        <v>75.2499995050495</v>
      </c>
      <c r="AJ17" s="35" t="str">
        <f t="shared" si="26"/>
        <v>AB</v>
      </c>
      <c r="AK17" s="31" t="s">
        <v>118</v>
      </c>
      <c r="AL17" s="16" t="s">
        <v>119</v>
      </c>
      <c r="AM17" s="43">
        <f t="shared" si="27"/>
        <v>75.2499995050495</v>
      </c>
      <c r="AN17" s="31" t="s">
        <v>118</v>
      </c>
      <c r="AP17" s="44" t="s">
        <v>118</v>
      </c>
      <c r="AQ17" s="45" t="s">
        <v>126</v>
      </c>
      <c r="AR17" s="45">
        <v>2.5</v>
      </c>
      <c r="AS17" s="45">
        <v>65</v>
      </c>
      <c r="AT17" s="45">
        <v>69.99</v>
      </c>
    </row>
    <row r="18" ht="12.75" customHeight="1" spans="1:46">
      <c r="A18" s="16">
        <v>5</v>
      </c>
      <c r="B18" s="16">
        <v>253100433</v>
      </c>
      <c r="C18" s="16"/>
      <c r="D18" s="17" t="s">
        <v>127</v>
      </c>
      <c r="E18" s="18">
        <v>100</v>
      </c>
      <c r="F18" s="18">
        <f t="shared" si="3"/>
        <v>3.33</v>
      </c>
      <c r="G18" s="18">
        <v>65</v>
      </c>
      <c r="H18" s="18">
        <f t="shared" si="4"/>
        <v>9.75</v>
      </c>
      <c r="I18" s="69">
        <v>85</v>
      </c>
      <c r="J18" s="18">
        <f t="shared" si="5"/>
        <v>12.75</v>
      </c>
      <c r="K18" s="18">
        <f t="shared" si="0"/>
        <v>25.83</v>
      </c>
      <c r="L18" s="18">
        <f t="shared" si="6"/>
        <v>77.4977497749775</v>
      </c>
      <c r="M18" s="18" t="str">
        <f t="shared" si="7"/>
        <v>LULUS</v>
      </c>
      <c r="N18" s="18">
        <f t="shared" si="8"/>
        <v>100</v>
      </c>
      <c r="O18" s="18">
        <f t="shared" si="9"/>
        <v>3.33</v>
      </c>
      <c r="P18" s="18">
        <f t="shared" si="10"/>
        <v>65</v>
      </c>
      <c r="Q18" s="18">
        <f t="shared" si="11"/>
        <v>9.75</v>
      </c>
      <c r="R18" s="18">
        <f t="shared" si="12"/>
        <v>85</v>
      </c>
      <c r="S18" s="18">
        <f t="shared" si="13"/>
        <v>12.75</v>
      </c>
      <c r="T18" s="18">
        <f t="shared" si="1"/>
        <v>25.83</v>
      </c>
      <c r="U18" s="18">
        <f t="shared" si="14"/>
        <v>77.4977497749775</v>
      </c>
      <c r="V18" s="18" t="str">
        <f t="shared" si="15"/>
        <v>LULUS</v>
      </c>
      <c r="W18" s="18">
        <f t="shared" si="16"/>
        <v>100</v>
      </c>
      <c r="X18" s="18">
        <f t="shared" si="17"/>
        <v>3.34</v>
      </c>
      <c r="Y18" s="18">
        <f t="shared" si="18"/>
        <v>65</v>
      </c>
      <c r="Z18" s="18">
        <f t="shared" si="19"/>
        <v>9.75</v>
      </c>
      <c r="AA18" s="18">
        <v>80</v>
      </c>
      <c r="AB18" s="18">
        <f t="shared" si="20"/>
        <v>12</v>
      </c>
      <c r="AC18" s="18">
        <f t="shared" si="2"/>
        <v>25.09</v>
      </c>
      <c r="AD18" s="18">
        <f t="shared" si="21"/>
        <v>75.2549490101979</v>
      </c>
      <c r="AE18" s="16" t="str">
        <f t="shared" si="22"/>
        <v>LULUS</v>
      </c>
      <c r="AF18" s="31"/>
      <c r="AG18" s="18">
        <f t="shared" si="23"/>
        <v>51.66</v>
      </c>
      <c r="AH18" s="18">
        <f t="shared" si="24"/>
        <v>25.09</v>
      </c>
      <c r="AI18" s="34">
        <f t="shared" si="25"/>
        <v>76.750149520051</v>
      </c>
      <c r="AJ18" s="35" t="str">
        <f t="shared" si="26"/>
        <v>AB</v>
      </c>
      <c r="AK18" s="31" t="s">
        <v>118</v>
      </c>
      <c r="AL18" s="16" t="s">
        <v>119</v>
      </c>
      <c r="AM18" s="43">
        <f t="shared" si="27"/>
        <v>76.750149520051</v>
      </c>
      <c r="AN18" s="31" t="s">
        <v>118</v>
      </c>
      <c r="AP18" s="44" t="s">
        <v>118</v>
      </c>
      <c r="AQ18" s="45" t="s">
        <v>128</v>
      </c>
      <c r="AR18" s="45">
        <v>2</v>
      </c>
      <c r="AS18" s="45">
        <v>60</v>
      </c>
      <c r="AT18" s="45">
        <v>64.99</v>
      </c>
    </row>
    <row r="19" ht="12.75" customHeight="1" spans="1:46">
      <c r="A19" s="16">
        <v>6</v>
      </c>
      <c r="B19" s="16">
        <v>253100434</v>
      </c>
      <c r="C19" s="16"/>
      <c r="D19" s="17" t="s">
        <v>129</v>
      </c>
      <c r="E19" s="18">
        <v>100</v>
      </c>
      <c r="F19" s="18">
        <f t="shared" si="3"/>
        <v>3.33</v>
      </c>
      <c r="G19" s="18">
        <v>60</v>
      </c>
      <c r="H19" s="18">
        <f t="shared" si="4"/>
        <v>9</v>
      </c>
      <c r="I19" s="69">
        <v>85</v>
      </c>
      <c r="J19" s="18">
        <f t="shared" si="5"/>
        <v>12.75</v>
      </c>
      <c r="K19" s="18">
        <f t="shared" si="0"/>
        <v>25.08</v>
      </c>
      <c r="L19" s="18">
        <f t="shared" si="6"/>
        <v>75.2475247524752</v>
      </c>
      <c r="M19" s="18" t="str">
        <f t="shared" si="7"/>
        <v>LULUS</v>
      </c>
      <c r="N19" s="18">
        <f t="shared" si="8"/>
        <v>100</v>
      </c>
      <c r="O19" s="18">
        <f t="shared" si="9"/>
        <v>3.33</v>
      </c>
      <c r="P19" s="18">
        <f t="shared" si="10"/>
        <v>60</v>
      </c>
      <c r="Q19" s="18">
        <f t="shared" si="11"/>
        <v>9</v>
      </c>
      <c r="R19" s="18">
        <f t="shared" si="12"/>
        <v>85</v>
      </c>
      <c r="S19" s="18">
        <f t="shared" si="13"/>
        <v>12.75</v>
      </c>
      <c r="T19" s="18">
        <f t="shared" si="1"/>
        <v>25.08</v>
      </c>
      <c r="U19" s="18">
        <f t="shared" si="14"/>
        <v>75.2475247524752</v>
      </c>
      <c r="V19" s="18" t="str">
        <f t="shared" si="15"/>
        <v>LULUS</v>
      </c>
      <c r="W19" s="18">
        <f t="shared" si="16"/>
        <v>100</v>
      </c>
      <c r="X19" s="18">
        <f t="shared" si="17"/>
        <v>3.34</v>
      </c>
      <c r="Y19" s="18">
        <f t="shared" si="18"/>
        <v>60</v>
      </c>
      <c r="Z19" s="18">
        <f t="shared" si="19"/>
        <v>9</v>
      </c>
      <c r="AA19" s="18">
        <v>93</v>
      </c>
      <c r="AB19" s="18">
        <f t="shared" si="20"/>
        <v>13.95</v>
      </c>
      <c r="AC19" s="18">
        <f t="shared" si="2"/>
        <v>26.29</v>
      </c>
      <c r="AD19" s="18">
        <f t="shared" si="21"/>
        <v>78.8542291541691</v>
      </c>
      <c r="AE19" s="16" t="str">
        <f t="shared" si="22"/>
        <v>LULUS</v>
      </c>
      <c r="AF19" s="31"/>
      <c r="AG19" s="18">
        <f t="shared" si="23"/>
        <v>50.16</v>
      </c>
      <c r="AH19" s="18">
        <f t="shared" si="24"/>
        <v>26.29</v>
      </c>
      <c r="AI19" s="34">
        <f t="shared" si="25"/>
        <v>76.4497595530399</v>
      </c>
      <c r="AJ19" s="35" t="str">
        <f t="shared" si="26"/>
        <v>AB</v>
      </c>
      <c r="AK19" s="31" t="s">
        <v>118</v>
      </c>
      <c r="AL19" s="16" t="s">
        <v>119</v>
      </c>
      <c r="AM19" s="43">
        <f t="shared" si="27"/>
        <v>76.4497595530399</v>
      </c>
      <c r="AN19" s="31" t="s">
        <v>118</v>
      </c>
      <c r="AP19" s="44" t="s">
        <v>118</v>
      </c>
      <c r="AQ19" s="45" t="s">
        <v>130</v>
      </c>
      <c r="AR19" s="45">
        <v>1</v>
      </c>
      <c r="AS19" s="45">
        <v>50</v>
      </c>
      <c r="AT19" s="45">
        <v>59.99</v>
      </c>
    </row>
    <row r="20" ht="12.75" customHeight="1" spans="1:46">
      <c r="A20" s="16">
        <v>7</v>
      </c>
      <c r="B20" s="16">
        <v>253100435</v>
      </c>
      <c r="C20" s="16"/>
      <c r="D20" s="17" t="s">
        <v>131</v>
      </c>
      <c r="E20" s="18">
        <v>100</v>
      </c>
      <c r="F20" s="18">
        <f t="shared" si="3"/>
        <v>3.33</v>
      </c>
      <c r="G20" s="67">
        <v>70</v>
      </c>
      <c r="H20" s="18">
        <f t="shared" si="4"/>
        <v>10.5</v>
      </c>
      <c r="I20" s="69">
        <v>83</v>
      </c>
      <c r="J20" s="18">
        <f t="shared" si="5"/>
        <v>12.45</v>
      </c>
      <c r="K20" s="18">
        <f t="shared" si="0"/>
        <v>26.28</v>
      </c>
      <c r="L20" s="18">
        <f t="shared" si="6"/>
        <v>78.8478847884789</v>
      </c>
      <c r="M20" s="18" t="str">
        <f t="shared" si="7"/>
        <v>LULUS</v>
      </c>
      <c r="N20" s="18">
        <f t="shared" si="8"/>
        <v>100</v>
      </c>
      <c r="O20" s="18">
        <f t="shared" si="9"/>
        <v>3.33</v>
      </c>
      <c r="P20" s="18">
        <f t="shared" si="10"/>
        <v>70</v>
      </c>
      <c r="Q20" s="18">
        <f t="shared" si="11"/>
        <v>10.5</v>
      </c>
      <c r="R20" s="18">
        <f t="shared" si="12"/>
        <v>83</v>
      </c>
      <c r="S20" s="18">
        <f t="shared" si="13"/>
        <v>12.45</v>
      </c>
      <c r="T20" s="18">
        <f t="shared" si="1"/>
        <v>26.28</v>
      </c>
      <c r="U20" s="18">
        <f t="shared" si="14"/>
        <v>78.8478847884789</v>
      </c>
      <c r="V20" s="18" t="str">
        <f t="shared" si="15"/>
        <v>LULUS</v>
      </c>
      <c r="W20" s="18">
        <f t="shared" si="16"/>
        <v>100</v>
      </c>
      <c r="X20" s="18">
        <f t="shared" si="17"/>
        <v>3.34</v>
      </c>
      <c r="Y20" s="18">
        <f t="shared" si="18"/>
        <v>70</v>
      </c>
      <c r="Z20" s="18">
        <f t="shared" si="19"/>
        <v>10.5</v>
      </c>
      <c r="AA20" s="18">
        <v>85</v>
      </c>
      <c r="AB20" s="18">
        <f t="shared" si="20"/>
        <v>12.75</v>
      </c>
      <c r="AC20" s="18">
        <f t="shared" si="2"/>
        <v>26.59</v>
      </c>
      <c r="AD20" s="18">
        <f t="shared" si="21"/>
        <v>79.754049190162</v>
      </c>
      <c r="AE20" s="16" t="str">
        <f t="shared" si="22"/>
        <v>LULUS</v>
      </c>
      <c r="AF20" s="31"/>
      <c r="AG20" s="18">
        <f t="shared" si="23"/>
        <v>52.56</v>
      </c>
      <c r="AH20" s="18">
        <f t="shared" si="24"/>
        <v>26.59</v>
      </c>
      <c r="AI20" s="34">
        <f t="shared" si="25"/>
        <v>79.1499395890399</v>
      </c>
      <c r="AJ20" s="35" t="str">
        <f t="shared" si="26"/>
        <v>AB</v>
      </c>
      <c r="AK20" s="31" t="s">
        <v>118</v>
      </c>
      <c r="AL20" s="16" t="s">
        <v>119</v>
      </c>
      <c r="AM20" s="43">
        <f t="shared" si="27"/>
        <v>79.1499395890399</v>
      </c>
      <c r="AN20" s="31" t="s">
        <v>118</v>
      </c>
      <c r="AP20" s="44" t="s">
        <v>118</v>
      </c>
      <c r="AQ20" s="45" t="s">
        <v>132</v>
      </c>
      <c r="AR20" s="45" t="s">
        <v>119</v>
      </c>
      <c r="AS20" s="45" t="s">
        <v>119</v>
      </c>
      <c r="AT20" s="45">
        <v>49.99</v>
      </c>
    </row>
    <row r="21" ht="12.75" customHeight="1" spans="1:42">
      <c r="A21" s="16">
        <v>8</v>
      </c>
      <c r="B21" s="16">
        <v>253100436</v>
      </c>
      <c r="C21" s="16"/>
      <c r="D21" s="17" t="s">
        <v>133</v>
      </c>
      <c r="E21" s="18">
        <v>100</v>
      </c>
      <c r="F21" s="18">
        <f t="shared" si="3"/>
        <v>3.33</v>
      </c>
      <c r="G21" s="18">
        <v>80</v>
      </c>
      <c r="H21" s="18">
        <f t="shared" si="4"/>
        <v>12</v>
      </c>
      <c r="I21" s="69">
        <v>88.5</v>
      </c>
      <c r="J21" s="18">
        <f t="shared" si="5"/>
        <v>13.275</v>
      </c>
      <c r="K21" s="18">
        <f t="shared" si="0"/>
        <v>28.605</v>
      </c>
      <c r="L21" s="18">
        <f t="shared" si="6"/>
        <v>85.8235823582358</v>
      </c>
      <c r="M21" s="18" t="str">
        <f t="shared" si="7"/>
        <v>LULUS</v>
      </c>
      <c r="N21" s="18">
        <f t="shared" si="8"/>
        <v>100</v>
      </c>
      <c r="O21" s="18">
        <f t="shared" si="9"/>
        <v>3.33</v>
      </c>
      <c r="P21" s="18">
        <f t="shared" si="10"/>
        <v>80</v>
      </c>
      <c r="Q21" s="18">
        <f t="shared" si="11"/>
        <v>12</v>
      </c>
      <c r="R21" s="18">
        <f t="shared" si="12"/>
        <v>88.5</v>
      </c>
      <c r="S21" s="18">
        <f t="shared" si="13"/>
        <v>13.275</v>
      </c>
      <c r="T21" s="18">
        <f t="shared" si="1"/>
        <v>28.605</v>
      </c>
      <c r="U21" s="18">
        <f t="shared" si="14"/>
        <v>85.8235823582358</v>
      </c>
      <c r="V21" s="18" t="str">
        <f t="shared" si="15"/>
        <v>LULUS</v>
      </c>
      <c r="W21" s="18">
        <f t="shared" si="16"/>
        <v>100</v>
      </c>
      <c r="X21" s="18">
        <f t="shared" si="17"/>
        <v>3.34</v>
      </c>
      <c r="Y21" s="18">
        <f t="shared" si="18"/>
        <v>80</v>
      </c>
      <c r="Z21" s="18">
        <f t="shared" si="19"/>
        <v>12</v>
      </c>
      <c r="AA21" s="18">
        <v>85</v>
      </c>
      <c r="AB21" s="18">
        <f t="shared" si="20"/>
        <v>12.75</v>
      </c>
      <c r="AC21" s="18">
        <f t="shared" si="2"/>
        <v>28.09</v>
      </c>
      <c r="AD21" s="18">
        <f t="shared" si="21"/>
        <v>84.253149370126</v>
      </c>
      <c r="AE21" s="16" t="str">
        <f t="shared" si="22"/>
        <v>LULUS</v>
      </c>
      <c r="AF21" s="31"/>
      <c r="AG21" s="18">
        <f t="shared" si="23"/>
        <v>57.21</v>
      </c>
      <c r="AH21" s="18">
        <f t="shared" si="24"/>
        <v>28.09</v>
      </c>
      <c r="AI21" s="34">
        <f t="shared" si="25"/>
        <v>85.3001046955325</v>
      </c>
      <c r="AJ21" s="35" t="str">
        <f t="shared" si="26"/>
        <v>A</v>
      </c>
      <c r="AK21" s="31" t="s">
        <v>118</v>
      </c>
      <c r="AL21" s="16" t="s">
        <v>119</v>
      </c>
      <c r="AM21" s="43">
        <f t="shared" si="27"/>
        <v>85.3001046955325</v>
      </c>
      <c r="AN21" s="31" t="s">
        <v>118</v>
      </c>
      <c r="AP21" s="44" t="s">
        <v>118</v>
      </c>
    </row>
    <row r="22" ht="12.75" customHeight="1" spans="1:42">
      <c r="A22" s="16">
        <v>9</v>
      </c>
      <c r="B22" s="16">
        <v>253100437</v>
      </c>
      <c r="C22" s="16"/>
      <c r="D22" s="17" t="s">
        <v>134</v>
      </c>
      <c r="E22" s="18">
        <v>100</v>
      </c>
      <c r="F22" s="18">
        <f t="shared" si="3"/>
        <v>3.33</v>
      </c>
      <c r="G22" s="18">
        <v>65</v>
      </c>
      <c r="H22" s="18">
        <f t="shared" si="4"/>
        <v>9.75</v>
      </c>
      <c r="I22" s="69">
        <v>71</v>
      </c>
      <c r="J22" s="18">
        <f t="shared" si="5"/>
        <v>10.65</v>
      </c>
      <c r="K22" s="18">
        <f t="shared" si="0"/>
        <v>23.73</v>
      </c>
      <c r="L22" s="18">
        <f t="shared" si="6"/>
        <v>71.1971197119712</v>
      </c>
      <c r="M22" s="18" t="str">
        <f t="shared" si="7"/>
        <v>LULUS</v>
      </c>
      <c r="N22" s="18">
        <f t="shared" si="8"/>
        <v>100</v>
      </c>
      <c r="O22" s="18">
        <f t="shared" si="9"/>
        <v>3.33</v>
      </c>
      <c r="P22" s="18">
        <f t="shared" si="10"/>
        <v>65</v>
      </c>
      <c r="Q22" s="18">
        <f t="shared" si="11"/>
        <v>9.75</v>
      </c>
      <c r="R22" s="18">
        <f t="shared" si="12"/>
        <v>71</v>
      </c>
      <c r="S22" s="18">
        <f t="shared" si="13"/>
        <v>10.65</v>
      </c>
      <c r="T22" s="18">
        <f t="shared" si="1"/>
        <v>23.73</v>
      </c>
      <c r="U22" s="18">
        <f t="shared" si="14"/>
        <v>71.1971197119712</v>
      </c>
      <c r="V22" s="18" t="str">
        <f t="shared" si="15"/>
        <v>LULUS</v>
      </c>
      <c r="W22" s="18">
        <f t="shared" si="16"/>
        <v>100</v>
      </c>
      <c r="X22" s="18">
        <f t="shared" si="17"/>
        <v>3.34</v>
      </c>
      <c r="Y22" s="18">
        <f t="shared" si="18"/>
        <v>65</v>
      </c>
      <c r="Z22" s="18">
        <f t="shared" si="19"/>
        <v>9.75</v>
      </c>
      <c r="AA22" s="18">
        <v>75</v>
      </c>
      <c r="AB22" s="18">
        <f t="shared" si="20"/>
        <v>11.25</v>
      </c>
      <c r="AC22" s="18">
        <f t="shared" si="2"/>
        <v>24.34</v>
      </c>
      <c r="AD22" s="18">
        <f t="shared" si="21"/>
        <v>73.005398920216</v>
      </c>
      <c r="AE22" s="16" t="str">
        <f t="shared" si="22"/>
        <v>LULUS</v>
      </c>
      <c r="AF22" s="31"/>
      <c r="AG22" s="18">
        <f t="shared" si="23"/>
        <v>47.46</v>
      </c>
      <c r="AH22" s="18">
        <f t="shared" si="24"/>
        <v>24.34</v>
      </c>
      <c r="AI22" s="34">
        <f t="shared" si="25"/>
        <v>71.7998794480528</v>
      </c>
      <c r="AJ22" s="35" t="str">
        <f t="shared" si="26"/>
        <v>B</v>
      </c>
      <c r="AK22" s="31" t="s">
        <v>118</v>
      </c>
      <c r="AL22" s="16" t="s">
        <v>119</v>
      </c>
      <c r="AM22" s="43">
        <f t="shared" si="27"/>
        <v>71.7998794480528</v>
      </c>
      <c r="AN22" s="31" t="s">
        <v>118</v>
      </c>
      <c r="AP22" s="44" t="s">
        <v>118</v>
      </c>
    </row>
    <row r="23" ht="12.75" customHeight="1" spans="1:42">
      <c r="A23" s="47">
        <v>10</v>
      </c>
      <c r="B23" s="47">
        <v>253100438</v>
      </c>
      <c r="C23" s="47"/>
      <c r="D23" s="48" t="s">
        <v>135</v>
      </c>
      <c r="E23" s="49">
        <v>100</v>
      </c>
      <c r="F23" s="18">
        <f t="shared" si="3"/>
        <v>3.33</v>
      </c>
      <c r="G23" s="18">
        <v>65</v>
      </c>
      <c r="H23" s="18">
        <f t="shared" si="4"/>
        <v>9.75</v>
      </c>
      <c r="I23" s="71">
        <v>78</v>
      </c>
      <c r="J23" s="18">
        <f t="shared" si="5"/>
        <v>11.7</v>
      </c>
      <c r="K23" s="18">
        <f t="shared" si="0"/>
        <v>24.78</v>
      </c>
      <c r="L23" s="18">
        <f t="shared" si="6"/>
        <v>74.3474347434744</v>
      </c>
      <c r="M23" s="18" t="str">
        <f t="shared" si="7"/>
        <v>LULUS</v>
      </c>
      <c r="N23" s="18">
        <f t="shared" si="8"/>
        <v>100</v>
      </c>
      <c r="O23" s="18">
        <f t="shared" si="9"/>
        <v>3.33</v>
      </c>
      <c r="P23" s="18">
        <f t="shared" si="10"/>
        <v>65</v>
      </c>
      <c r="Q23" s="18">
        <f t="shared" si="11"/>
        <v>9.75</v>
      </c>
      <c r="R23" s="18">
        <f t="shared" si="12"/>
        <v>78</v>
      </c>
      <c r="S23" s="18">
        <f t="shared" si="13"/>
        <v>11.7</v>
      </c>
      <c r="T23" s="18">
        <f t="shared" si="1"/>
        <v>24.78</v>
      </c>
      <c r="U23" s="18">
        <f t="shared" si="14"/>
        <v>74.3474347434744</v>
      </c>
      <c r="V23" s="18" t="str">
        <f t="shared" si="15"/>
        <v>LULUS</v>
      </c>
      <c r="W23" s="18">
        <f t="shared" si="16"/>
        <v>100</v>
      </c>
      <c r="X23" s="49">
        <f t="shared" si="17"/>
        <v>3.34</v>
      </c>
      <c r="Y23" s="18">
        <f t="shared" si="18"/>
        <v>65</v>
      </c>
      <c r="Z23" s="49">
        <f t="shared" si="19"/>
        <v>9.75</v>
      </c>
      <c r="AA23" s="49">
        <v>81</v>
      </c>
      <c r="AB23" s="18">
        <f t="shared" si="20"/>
        <v>12.15</v>
      </c>
      <c r="AC23" s="18">
        <f t="shared" si="2"/>
        <v>25.24</v>
      </c>
      <c r="AD23" s="49">
        <f t="shared" si="21"/>
        <v>75.7048590281944</v>
      </c>
      <c r="AE23" s="47" t="str">
        <f t="shared" si="22"/>
        <v>LULUS</v>
      </c>
      <c r="AF23" s="31"/>
      <c r="AG23" s="18">
        <f t="shared" si="23"/>
        <v>49.56</v>
      </c>
      <c r="AH23" s="18">
        <f t="shared" si="24"/>
        <v>25.24</v>
      </c>
      <c r="AI23" s="34">
        <f t="shared" si="25"/>
        <v>74.7999095050477</v>
      </c>
      <c r="AJ23" s="58" t="str">
        <f t="shared" si="26"/>
        <v>B</v>
      </c>
      <c r="AK23" s="31" t="s">
        <v>118</v>
      </c>
      <c r="AL23" s="47" t="s">
        <v>119</v>
      </c>
      <c r="AM23" s="59">
        <f t="shared" si="27"/>
        <v>74.7999095050477</v>
      </c>
      <c r="AN23" s="31" t="s">
        <v>118</v>
      </c>
      <c r="AP23" s="44" t="s">
        <v>118</v>
      </c>
    </row>
    <row r="24" ht="12.75" customHeight="1" spans="1:39">
      <c r="A24" s="16">
        <v>11</v>
      </c>
      <c r="B24" s="16">
        <v>253100439</v>
      </c>
      <c r="C24" s="50"/>
      <c r="D24" s="50" t="s">
        <v>136</v>
      </c>
      <c r="E24" s="18">
        <v>100</v>
      </c>
      <c r="F24" s="18">
        <f t="shared" si="3"/>
        <v>3.33</v>
      </c>
      <c r="G24" s="18">
        <v>80</v>
      </c>
      <c r="H24" s="18">
        <f t="shared" si="4"/>
        <v>12</v>
      </c>
      <c r="I24" s="69">
        <v>83</v>
      </c>
      <c r="J24" s="18">
        <f t="shared" si="5"/>
        <v>12.45</v>
      </c>
      <c r="K24" s="18">
        <f t="shared" si="0"/>
        <v>27.78</v>
      </c>
      <c r="L24" s="18">
        <f t="shared" si="6"/>
        <v>83.3483348334833</v>
      </c>
      <c r="M24" s="18" t="str">
        <f t="shared" si="7"/>
        <v>LULUS</v>
      </c>
      <c r="N24" s="18">
        <f t="shared" si="8"/>
        <v>100</v>
      </c>
      <c r="O24" s="18">
        <f t="shared" si="9"/>
        <v>3.33</v>
      </c>
      <c r="P24" s="18">
        <f t="shared" si="10"/>
        <v>80</v>
      </c>
      <c r="Q24" s="18">
        <f t="shared" si="11"/>
        <v>12</v>
      </c>
      <c r="R24" s="18">
        <f t="shared" si="12"/>
        <v>83</v>
      </c>
      <c r="S24" s="18">
        <f t="shared" si="13"/>
        <v>12.45</v>
      </c>
      <c r="T24" s="18">
        <f t="shared" si="1"/>
        <v>27.78</v>
      </c>
      <c r="U24" s="18">
        <f t="shared" si="14"/>
        <v>83.3483348334833</v>
      </c>
      <c r="V24" s="18" t="str">
        <f t="shared" si="15"/>
        <v>LULUS</v>
      </c>
      <c r="W24" s="18">
        <f t="shared" si="16"/>
        <v>100</v>
      </c>
      <c r="X24" s="49">
        <f t="shared" si="17"/>
        <v>3.34</v>
      </c>
      <c r="Y24" s="18">
        <f t="shared" si="18"/>
        <v>80</v>
      </c>
      <c r="Z24" s="49">
        <f t="shared" si="19"/>
        <v>12</v>
      </c>
      <c r="AA24" s="18">
        <v>80</v>
      </c>
      <c r="AB24" s="18">
        <f t="shared" si="20"/>
        <v>12</v>
      </c>
      <c r="AC24" s="18">
        <f t="shared" si="2"/>
        <v>27.34</v>
      </c>
      <c r="AD24" s="49">
        <f t="shared" si="21"/>
        <v>82.003599280144</v>
      </c>
      <c r="AE24" s="47" t="str">
        <f t="shared" si="22"/>
        <v>LULUS</v>
      </c>
      <c r="AF24" s="55"/>
      <c r="AG24" s="18">
        <f t="shared" si="23"/>
        <v>55.56</v>
      </c>
      <c r="AH24" s="18">
        <f t="shared" si="24"/>
        <v>27.34</v>
      </c>
      <c r="AI24" s="34">
        <f t="shared" si="25"/>
        <v>82.9000896490369</v>
      </c>
      <c r="AJ24" s="58" t="str">
        <f t="shared" si="26"/>
        <v>A</v>
      </c>
      <c r="AK24" s="55"/>
      <c r="AL24" s="16" t="s">
        <v>119</v>
      </c>
      <c r="AM24" s="59">
        <f t="shared" si="27"/>
        <v>82.9000896490369</v>
      </c>
    </row>
    <row r="25" ht="12.75" customHeight="1" spans="1:39">
      <c r="A25" s="16">
        <v>12</v>
      </c>
      <c r="B25" s="16">
        <v>253100440</v>
      </c>
      <c r="C25" s="50"/>
      <c r="D25" s="50" t="s">
        <v>137</v>
      </c>
      <c r="E25" s="18">
        <v>100</v>
      </c>
      <c r="F25" s="18">
        <f t="shared" si="3"/>
        <v>3.33</v>
      </c>
      <c r="G25" s="67">
        <v>70</v>
      </c>
      <c r="H25" s="18">
        <f t="shared" si="4"/>
        <v>10.5</v>
      </c>
      <c r="I25" s="69">
        <v>76</v>
      </c>
      <c r="J25" s="18">
        <f t="shared" si="5"/>
        <v>11.4</v>
      </c>
      <c r="K25" s="18">
        <f t="shared" si="0"/>
        <v>25.23</v>
      </c>
      <c r="L25" s="18">
        <f t="shared" si="6"/>
        <v>75.6975697569757</v>
      </c>
      <c r="M25" s="18" t="str">
        <f t="shared" si="7"/>
        <v>LULUS</v>
      </c>
      <c r="N25" s="18">
        <f t="shared" si="8"/>
        <v>100</v>
      </c>
      <c r="O25" s="18">
        <f t="shared" si="9"/>
        <v>3.33</v>
      </c>
      <c r="P25" s="18">
        <f t="shared" si="10"/>
        <v>70</v>
      </c>
      <c r="Q25" s="18">
        <f t="shared" si="11"/>
        <v>10.5</v>
      </c>
      <c r="R25" s="18">
        <f t="shared" si="12"/>
        <v>76</v>
      </c>
      <c r="S25" s="18">
        <f t="shared" si="13"/>
        <v>11.4</v>
      </c>
      <c r="T25" s="18">
        <f t="shared" si="1"/>
        <v>25.23</v>
      </c>
      <c r="U25" s="18">
        <f t="shared" si="14"/>
        <v>75.6975697569757</v>
      </c>
      <c r="V25" s="18" t="str">
        <f t="shared" si="15"/>
        <v>LULUS</v>
      </c>
      <c r="W25" s="18">
        <f t="shared" si="16"/>
        <v>100</v>
      </c>
      <c r="X25" s="49">
        <f t="shared" si="17"/>
        <v>3.34</v>
      </c>
      <c r="Y25" s="18">
        <f t="shared" si="18"/>
        <v>70</v>
      </c>
      <c r="Z25" s="49">
        <f t="shared" si="19"/>
        <v>10.5</v>
      </c>
      <c r="AA25" s="18">
        <v>90</v>
      </c>
      <c r="AB25" s="18">
        <f t="shared" si="20"/>
        <v>13.5</v>
      </c>
      <c r="AC25" s="18">
        <f t="shared" si="2"/>
        <v>27.34</v>
      </c>
      <c r="AD25" s="49">
        <f t="shared" si="21"/>
        <v>82.003599280144</v>
      </c>
      <c r="AE25" s="47" t="str">
        <f t="shared" si="22"/>
        <v>LULUS</v>
      </c>
      <c r="AF25" s="55"/>
      <c r="AG25" s="18">
        <f t="shared" si="23"/>
        <v>50.46</v>
      </c>
      <c r="AH25" s="18">
        <f t="shared" si="24"/>
        <v>27.34</v>
      </c>
      <c r="AI25" s="34">
        <f t="shared" si="25"/>
        <v>77.7995795980318</v>
      </c>
      <c r="AJ25" s="58" t="str">
        <f t="shared" si="26"/>
        <v>AB</v>
      </c>
      <c r="AK25" s="55"/>
      <c r="AL25" s="16" t="s">
        <v>119</v>
      </c>
      <c r="AM25" s="59">
        <f t="shared" si="27"/>
        <v>77.7995795980318</v>
      </c>
    </row>
    <row r="26" ht="12.75" customHeight="1" spans="1:39">
      <c r="A26" s="16">
        <v>13</v>
      </c>
      <c r="B26" s="16">
        <v>253100441</v>
      </c>
      <c r="C26" s="50"/>
      <c r="D26" s="50" t="s">
        <v>138</v>
      </c>
      <c r="E26" s="18">
        <v>92.86</v>
      </c>
      <c r="F26" s="18">
        <f t="shared" si="3"/>
        <v>3.092238</v>
      </c>
      <c r="G26" s="18">
        <v>65</v>
      </c>
      <c r="H26" s="18">
        <f t="shared" si="4"/>
        <v>9.75</v>
      </c>
      <c r="I26" s="69">
        <v>70</v>
      </c>
      <c r="J26" s="18">
        <f t="shared" si="5"/>
        <v>10.5</v>
      </c>
      <c r="K26" s="18">
        <f t="shared" si="0"/>
        <v>23.342238</v>
      </c>
      <c r="L26" s="18">
        <f t="shared" si="6"/>
        <v>70.0337173717372</v>
      </c>
      <c r="M26" s="18" t="str">
        <f t="shared" si="7"/>
        <v>LULUS</v>
      </c>
      <c r="N26" s="18">
        <f t="shared" si="8"/>
        <v>92.86</v>
      </c>
      <c r="O26" s="18">
        <f t="shared" si="9"/>
        <v>3.092238</v>
      </c>
      <c r="P26" s="18">
        <f t="shared" si="10"/>
        <v>65</v>
      </c>
      <c r="Q26" s="18">
        <f t="shared" si="11"/>
        <v>9.75</v>
      </c>
      <c r="R26" s="18">
        <f t="shared" si="12"/>
        <v>70</v>
      </c>
      <c r="S26" s="18">
        <f t="shared" si="13"/>
        <v>10.5</v>
      </c>
      <c r="T26" s="18">
        <f t="shared" si="1"/>
        <v>23.342238</v>
      </c>
      <c r="U26" s="18">
        <f t="shared" si="14"/>
        <v>70.0337173717372</v>
      </c>
      <c r="V26" s="18" t="str">
        <f t="shared" si="15"/>
        <v>LULUS</v>
      </c>
      <c r="W26" s="18">
        <f t="shared" si="16"/>
        <v>92.86</v>
      </c>
      <c r="X26" s="49">
        <f t="shared" si="17"/>
        <v>3.101524</v>
      </c>
      <c r="Y26" s="18">
        <f t="shared" si="18"/>
        <v>65</v>
      </c>
      <c r="Z26" s="49">
        <f t="shared" si="19"/>
        <v>9.75</v>
      </c>
      <c r="AA26" s="18">
        <v>77</v>
      </c>
      <c r="AB26" s="18">
        <f t="shared" si="20"/>
        <v>11.55</v>
      </c>
      <c r="AC26" s="18">
        <f t="shared" si="2"/>
        <v>24.401524</v>
      </c>
      <c r="AD26" s="49">
        <f t="shared" si="21"/>
        <v>73.1899340131974</v>
      </c>
      <c r="AE26" s="47" t="str">
        <f t="shared" si="22"/>
        <v>LULUS</v>
      </c>
      <c r="AF26" s="55"/>
      <c r="AG26" s="18">
        <f t="shared" si="23"/>
        <v>46.684476</v>
      </c>
      <c r="AH26" s="18">
        <f t="shared" si="24"/>
        <v>24.401524</v>
      </c>
      <c r="AI26" s="34">
        <f t="shared" si="25"/>
        <v>71.0857895855572</v>
      </c>
      <c r="AJ26" s="58" t="str">
        <f t="shared" si="26"/>
        <v>B</v>
      </c>
      <c r="AK26" s="55"/>
      <c r="AL26" s="16" t="s">
        <v>119</v>
      </c>
      <c r="AM26" s="59">
        <f t="shared" si="27"/>
        <v>71.0857895855572</v>
      </c>
    </row>
    <row r="27" ht="12.75" customHeight="1" spans="1:39">
      <c r="A27" s="16">
        <v>14</v>
      </c>
      <c r="B27" s="16">
        <v>253100442</v>
      </c>
      <c r="C27" s="50"/>
      <c r="D27" s="50" t="s">
        <v>139</v>
      </c>
      <c r="E27" s="18">
        <v>92.86</v>
      </c>
      <c r="F27" s="18">
        <f t="shared" si="3"/>
        <v>3.092238</v>
      </c>
      <c r="G27" s="18">
        <v>60</v>
      </c>
      <c r="H27" s="18">
        <f t="shared" si="4"/>
        <v>9</v>
      </c>
      <c r="I27" s="69">
        <v>85</v>
      </c>
      <c r="J27" s="18">
        <f t="shared" si="5"/>
        <v>12.75</v>
      </c>
      <c r="K27" s="18">
        <f t="shared" si="0"/>
        <v>24.842238</v>
      </c>
      <c r="L27" s="18">
        <f t="shared" si="6"/>
        <v>74.5341674167417</v>
      </c>
      <c r="M27" s="18" t="str">
        <f t="shared" si="7"/>
        <v>LULUS</v>
      </c>
      <c r="N27" s="18">
        <f t="shared" si="8"/>
        <v>92.86</v>
      </c>
      <c r="O27" s="18">
        <f t="shared" si="9"/>
        <v>3.092238</v>
      </c>
      <c r="P27" s="18">
        <f t="shared" si="10"/>
        <v>60</v>
      </c>
      <c r="Q27" s="18">
        <f t="shared" si="11"/>
        <v>9</v>
      </c>
      <c r="R27" s="18">
        <f t="shared" si="12"/>
        <v>85</v>
      </c>
      <c r="S27" s="18">
        <f t="shared" si="13"/>
        <v>12.75</v>
      </c>
      <c r="T27" s="18">
        <f t="shared" si="1"/>
        <v>24.842238</v>
      </c>
      <c r="U27" s="18">
        <f t="shared" si="14"/>
        <v>74.5341674167417</v>
      </c>
      <c r="V27" s="18" t="str">
        <f t="shared" si="15"/>
        <v>LULUS</v>
      </c>
      <c r="W27" s="18">
        <f t="shared" si="16"/>
        <v>92.86</v>
      </c>
      <c r="X27" s="49">
        <f t="shared" si="17"/>
        <v>3.101524</v>
      </c>
      <c r="Y27" s="18">
        <f t="shared" si="18"/>
        <v>60</v>
      </c>
      <c r="Z27" s="49">
        <f t="shared" si="19"/>
        <v>9</v>
      </c>
      <c r="AA27" s="18">
        <v>80</v>
      </c>
      <c r="AB27" s="18">
        <f t="shared" si="20"/>
        <v>12</v>
      </c>
      <c r="AC27" s="18">
        <f t="shared" si="2"/>
        <v>24.101524</v>
      </c>
      <c r="AD27" s="49">
        <f t="shared" si="21"/>
        <v>72.2901139772045</v>
      </c>
      <c r="AE27" s="47" t="str">
        <f t="shared" si="22"/>
        <v>LULUS</v>
      </c>
      <c r="AF27" s="55"/>
      <c r="AG27" s="18">
        <f t="shared" si="23"/>
        <v>49.684476</v>
      </c>
      <c r="AH27" s="18">
        <f t="shared" si="24"/>
        <v>24.101524</v>
      </c>
      <c r="AI27" s="34">
        <f t="shared" si="25"/>
        <v>73.7861496035626</v>
      </c>
      <c r="AJ27" s="58" t="str">
        <f t="shared" si="26"/>
        <v>B</v>
      </c>
      <c r="AK27" s="55"/>
      <c r="AL27" s="16" t="s">
        <v>119</v>
      </c>
      <c r="AM27" s="59">
        <f t="shared" si="27"/>
        <v>73.7861496035626</v>
      </c>
    </row>
    <row r="28" ht="12.75" customHeight="1" spans="1:39">
      <c r="A28" s="16">
        <v>15</v>
      </c>
      <c r="B28" s="16">
        <v>253100443</v>
      </c>
      <c r="C28" s="50"/>
      <c r="D28" s="50" t="s">
        <v>140</v>
      </c>
      <c r="E28" s="18">
        <v>92.86</v>
      </c>
      <c r="F28" s="18">
        <f t="shared" si="3"/>
        <v>3.092238</v>
      </c>
      <c r="G28" s="67">
        <v>70</v>
      </c>
      <c r="H28" s="18">
        <f t="shared" si="4"/>
        <v>10.5</v>
      </c>
      <c r="I28" s="69">
        <v>75</v>
      </c>
      <c r="J28" s="18">
        <f t="shared" si="5"/>
        <v>11.25</v>
      </c>
      <c r="K28" s="18">
        <f t="shared" si="0"/>
        <v>24.842238</v>
      </c>
      <c r="L28" s="18">
        <f t="shared" si="6"/>
        <v>74.5341674167417</v>
      </c>
      <c r="M28" s="18" t="str">
        <f t="shared" si="7"/>
        <v>LULUS</v>
      </c>
      <c r="N28" s="18">
        <f t="shared" si="8"/>
        <v>92.86</v>
      </c>
      <c r="O28" s="18">
        <f t="shared" si="9"/>
        <v>3.092238</v>
      </c>
      <c r="P28" s="18">
        <f t="shared" si="10"/>
        <v>70</v>
      </c>
      <c r="Q28" s="18">
        <f t="shared" si="11"/>
        <v>10.5</v>
      </c>
      <c r="R28" s="18">
        <f t="shared" si="12"/>
        <v>75</v>
      </c>
      <c r="S28" s="18">
        <f t="shared" si="13"/>
        <v>11.25</v>
      </c>
      <c r="T28" s="18">
        <f t="shared" si="1"/>
        <v>24.842238</v>
      </c>
      <c r="U28" s="18">
        <f t="shared" si="14"/>
        <v>74.5341674167417</v>
      </c>
      <c r="V28" s="18" t="str">
        <f t="shared" si="15"/>
        <v>LULUS</v>
      </c>
      <c r="W28" s="18">
        <f t="shared" si="16"/>
        <v>92.86</v>
      </c>
      <c r="X28" s="49">
        <f t="shared" si="17"/>
        <v>3.101524</v>
      </c>
      <c r="Y28" s="18">
        <f t="shared" si="18"/>
        <v>70</v>
      </c>
      <c r="Z28" s="49">
        <f t="shared" si="19"/>
        <v>10.5</v>
      </c>
      <c r="AA28" s="18">
        <v>90</v>
      </c>
      <c r="AB28" s="18">
        <f t="shared" si="20"/>
        <v>13.5</v>
      </c>
      <c r="AC28" s="18">
        <f t="shared" si="2"/>
        <v>27.101524</v>
      </c>
      <c r="AD28" s="49">
        <f t="shared" si="21"/>
        <v>81.2883143371326</v>
      </c>
      <c r="AE28" s="47" t="str">
        <f t="shared" si="22"/>
        <v>LULUS</v>
      </c>
      <c r="AF28" s="55"/>
      <c r="AG28" s="18">
        <f t="shared" si="23"/>
        <v>49.684476</v>
      </c>
      <c r="AH28" s="18">
        <f t="shared" si="24"/>
        <v>27.101524</v>
      </c>
      <c r="AI28" s="34">
        <f t="shared" si="25"/>
        <v>76.7855497235386</v>
      </c>
      <c r="AJ28" s="58" t="str">
        <f t="shared" si="26"/>
        <v>AB</v>
      </c>
      <c r="AK28" s="55"/>
      <c r="AL28" s="16" t="s">
        <v>119</v>
      </c>
      <c r="AM28" s="59">
        <f t="shared" si="27"/>
        <v>76.7855497235386</v>
      </c>
    </row>
    <row r="29" ht="12.75" customHeight="1" spans="1:39">
      <c r="A29" s="16">
        <v>16</v>
      </c>
      <c r="B29" s="16">
        <v>253100444</v>
      </c>
      <c r="C29" s="50"/>
      <c r="D29" s="50" t="s">
        <v>141</v>
      </c>
      <c r="E29" s="18">
        <v>92.86</v>
      </c>
      <c r="F29" s="18">
        <f t="shared" si="3"/>
        <v>3.092238</v>
      </c>
      <c r="G29" s="67">
        <v>70</v>
      </c>
      <c r="H29" s="18">
        <f t="shared" si="4"/>
        <v>10.5</v>
      </c>
      <c r="I29" s="69">
        <v>78</v>
      </c>
      <c r="J29" s="18">
        <f t="shared" si="5"/>
        <v>11.7</v>
      </c>
      <c r="K29" s="18">
        <f t="shared" si="0"/>
        <v>25.292238</v>
      </c>
      <c r="L29" s="18">
        <f t="shared" si="6"/>
        <v>75.884302430243</v>
      </c>
      <c r="M29" s="18" t="str">
        <f t="shared" si="7"/>
        <v>LULUS</v>
      </c>
      <c r="N29" s="18">
        <f t="shared" si="8"/>
        <v>92.86</v>
      </c>
      <c r="O29" s="18">
        <f t="shared" si="9"/>
        <v>3.092238</v>
      </c>
      <c r="P29" s="18">
        <f t="shared" si="10"/>
        <v>70</v>
      </c>
      <c r="Q29" s="18">
        <f t="shared" si="11"/>
        <v>10.5</v>
      </c>
      <c r="R29" s="18">
        <f t="shared" si="12"/>
        <v>78</v>
      </c>
      <c r="S29" s="18">
        <f t="shared" si="13"/>
        <v>11.7</v>
      </c>
      <c r="T29" s="18">
        <f t="shared" si="1"/>
        <v>25.292238</v>
      </c>
      <c r="U29" s="18">
        <f t="shared" si="14"/>
        <v>75.884302430243</v>
      </c>
      <c r="V29" s="18" t="str">
        <f t="shared" si="15"/>
        <v>LULUS</v>
      </c>
      <c r="W29" s="18">
        <f t="shared" si="16"/>
        <v>92.86</v>
      </c>
      <c r="X29" s="49">
        <f t="shared" si="17"/>
        <v>3.101524</v>
      </c>
      <c r="Y29" s="18">
        <f t="shared" si="18"/>
        <v>70</v>
      </c>
      <c r="Z29" s="49">
        <f t="shared" si="19"/>
        <v>10.5</v>
      </c>
      <c r="AA29" s="18">
        <v>90</v>
      </c>
      <c r="AB29" s="18">
        <f t="shared" si="20"/>
        <v>13.5</v>
      </c>
      <c r="AC29" s="18">
        <f t="shared" si="2"/>
        <v>27.101524</v>
      </c>
      <c r="AD29" s="49">
        <f t="shared" si="21"/>
        <v>81.2883143371326</v>
      </c>
      <c r="AE29" s="47" t="str">
        <f t="shared" si="22"/>
        <v>LULUS</v>
      </c>
      <c r="AF29" s="55"/>
      <c r="AG29" s="18">
        <f t="shared" si="23"/>
        <v>50.584476</v>
      </c>
      <c r="AH29" s="18">
        <f t="shared" si="24"/>
        <v>27.101524</v>
      </c>
      <c r="AI29" s="34">
        <f t="shared" si="25"/>
        <v>77.6856397325395</v>
      </c>
      <c r="AJ29" s="58" t="str">
        <f t="shared" si="26"/>
        <v>AB</v>
      </c>
      <c r="AK29" s="55"/>
      <c r="AL29" s="47" t="s">
        <v>119</v>
      </c>
      <c r="AM29" s="59">
        <f t="shared" si="27"/>
        <v>77.6856397325395</v>
      </c>
    </row>
    <row r="30" ht="12.75" customHeight="1" spans="1:39">
      <c r="A30" s="16">
        <v>17</v>
      </c>
      <c r="B30" s="16">
        <v>253100445</v>
      </c>
      <c r="C30" s="50"/>
      <c r="D30" s="50" t="s">
        <v>142</v>
      </c>
      <c r="E30" s="18">
        <v>100</v>
      </c>
      <c r="F30" s="18">
        <f t="shared" si="3"/>
        <v>3.33</v>
      </c>
      <c r="G30" s="67">
        <v>70</v>
      </c>
      <c r="H30" s="18">
        <f t="shared" si="4"/>
        <v>10.5</v>
      </c>
      <c r="I30" s="69">
        <v>66</v>
      </c>
      <c r="J30" s="18">
        <f t="shared" si="5"/>
        <v>9.9</v>
      </c>
      <c r="K30" s="18">
        <f t="shared" si="0"/>
        <v>23.73</v>
      </c>
      <c r="L30" s="18">
        <f t="shared" si="6"/>
        <v>71.1971197119712</v>
      </c>
      <c r="M30" s="18" t="str">
        <f t="shared" si="7"/>
        <v>LULUS</v>
      </c>
      <c r="N30" s="18">
        <f t="shared" si="8"/>
        <v>100</v>
      </c>
      <c r="O30" s="18">
        <f t="shared" si="9"/>
        <v>3.33</v>
      </c>
      <c r="P30" s="18">
        <f t="shared" si="10"/>
        <v>70</v>
      </c>
      <c r="Q30" s="18">
        <f t="shared" si="11"/>
        <v>10.5</v>
      </c>
      <c r="R30" s="18">
        <f t="shared" si="12"/>
        <v>66</v>
      </c>
      <c r="S30" s="18">
        <f t="shared" si="13"/>
        <v>9.9</v>
      </c>
      <c r="T30" s="18">
        <f t="shared" si="1"/>
        <v>23.73</v>
      </c>
      <c r="U30" s="18">
        <f t="shared" si="14"/>
        <v>71.1971197119712</v>
      </c>
      <c r="V30" s="18" t="str">
        <f t="shared" si="15"/>
        <v>LULUS</v>
      </c>
      <c r="W30" s="18">
        <f t="shared" si="16"/>
        <v>100</v>
      </c>
      <c r="X30" s="49">
        <f t="shared" si="17"/>
        <v>3.34</v>
      </c>
      <c r="Y30" s="18">
        <f t="shared" si="18"/>
        <v>70</v>
      </c>
      <c r="Z30" s="49">
        <f t="shared" si="19"/>
        <v>10.5</v>
      </c>
      <c r="AA30" s="18">
        <v>69</v>
      </c>
      <c r="AB30" s="18">
        <f t="shared" si="20"/>
        <v>10.35</v>
      </c>
      <c r="AC30" s="18">
        <f t="shared" si="2"/>
        <v>24.19</v>
      </c>
      <c r="AD30" s="49">
        <f t="shared" si="21"/>
        <v>72.5554889022196</v>
      </c>
      <c r="AE30" s="47" t="str">
        <f t="shared" si="22"/>
        <v>LULUS</v>
      </c>
      <c r="AF30" s="55"/>
      <c r="AG30" s="18">
        <f t="shared" si="23"/>
        <v>47.46</v>
      </c>
      <c r="AH30" s="18">
        <f t="shared" si="24"/>
        <v>24.19</v>
      </c>
      <c r="AI30" s="34">
        <f t="shared" si="25"/>
        <v>71.649909442054</v>
      </c>
      <c r="AJ30" s="58" t="str">
        <f t="shared" si="26"/>
        <v>B</v>
      </c>
      <c r="AK30" s="55"/>
      <c r="AL30" s="16" t="s">
        <v>119</v>
      </c>
      <c r="AM30" s="59">
        <f t="shared" si="27"/>
        <v>71.649909442054</v>
      </c>
    </row>
    <row r="31" ht="12.75" customHeight="1" spans="1:39">
      <c r="A31" s="16">
        <v>18</v>
      </c>
      <c r="B31" s="16">
        <v>253100446</v>
      </c>
      <c r="C31" s="50"/>
      <c r="D31" s="50" t="s">
        <v>143</v>
      </c>
      <c r="E31" s="18">
        <v>100</v>
      </c>
      <c r="F31" s="18">
        <f t="shared" si="3"/>
        <v>3.33</v>
      </c>
      <c r="G31" s="18">
        <v>60</v>
      </c>
      <c r="H31" s="18">
        <f t="shared" si="4"/>
        <v>9</v>
      </c>
      <c r="I31" s="69">
        <v>88</v>
      </c>
      <c r="J31" s="18">
        <f t="shared" si="5"/>
        <v>13.2</v>
      </c>
      <c r="K31" s="18">
        <f t="shared" si="0"/>
        <v>25.53</v>
      </c>
      <c r="L31" s="18">
        <f t="shared" si="6"/>
        <v>76.5976597659766</v>
      </c>
      <c r="M31" s="18" t="str">
        <f t="shared" si="7"/>
        <v>LULUS</v>
      </c>
      <c r="N31" s="18">
        <f t="shared" si="8"/>
        <v>100</v>
      </c>
      <c r="O31" s="18">
        <f t="shared" si="9"/>
        <v>3.33</v>
      </c>
      <c r="P31" s="18">
        <f t="shared" si="10"/>
        <v>60</v>
      </c>
      <c r="Q31" s="18">
        <f t="shared" si="11"/>
        <v>9</v>
      </c>
      <c r="R31" s="18">
        <f t="shared" si="12"/>
        <v>88</v>
      </c>
      <c r="S31" s="18">
        <f t="shared" si="13"/>
        <v>13.2</v>
      </c>
      <c r="T31" s="18">
        <f t="shared" si="1"/>
        <v>25.53</v>
      </c>
      <c r="U31" s="18">
        <f t="shared" si="14"/>
        <v>76.5976597659766</v>
      </c>
      <c r="V31" s="18" t="str">
        <f t="shared" si="15"/>
        <v>LULUS</v>
      </c>
      <c r="W31" s="18">
        <f t="shared" si="16"/>
        <v>100</v>
      </c>
      <c r="X31" s="49">
        <f t="shared" si="17"/>
        <v>3.34</v>
      </c>
      <c r="Y31" s="18">
        <f t="shared" si="18"/>
        <v>60</v>
      </c>
      <c r="Z31" s="49">
        <f t="shared" si="19"/>
        <v>9</v>
      </c>
      <c r="AA31" s="18">
        <v>97</v>
      </c>
      <c r="AB31" s="18">
        <f t="shared" si="20"/>
        <v>14.55</v>
      </c>
      <c r="AC31" s="18">
        <f t="shared" si="2"/>
        <v>26.89</v>
      </c>
      <c r="AD31" s="49">
        <f t="shared" si="21"/>
        <v>80.6538692261548</v>
      </c>
      <c r="AE31" s="47" t="str">
        <f t="shared" si="22"/>
        <v>LULUS</v>
      </c>
      <c r="AF31" s="55"/>
      <c r="AG31" s="18">
        <f t="shared" si="23"/>
        <v>51.06</v>
      </c>
      <c r="AH31" s="18">
        <f t="shared" si="24"/>
        <v>26.89</v>
      </c>
      <c r="AI31" s="34">
        <f t="shared" si="25"/>
        <v>77.949729586036</v>
      </c>
      <c r="AJ31" s="58" t="str">
        <f t="shared" si="26"/>
        <v>AB</v>
      </c>
      <c r="AK31" s="55"/>
      <c r="AL31" s="16" t="s">
        <v>119</v>
      </c>
      <c r="AM31" s="59">
        <f t="shared" si="27"/>
        <v>77.949729586036</v>
      </c>
    </row>
    <row r="32" ht="12.75" customHeight="1" spans="1:39">
      <c r="A32" s="16">
        <v>19</v>
      </c>
      <c r="B32" s="16">
        <v>253100447</v>
      </c>
      <c r="C32" s="50"/>
      <c r="D32" s="50" t="s">
        <v>144</v>
      </c>
      <c r="E32" s="18">
        <v>100</v>
      </c>
      <c r="F32" s="18">
        <f t="shared" si="3"/>
        <v>3.33</v>
      </c>
      <c r="G32" s="18">
        <v>65</v>
      </c>
      <c r="H32" s="18">
        <f t="shared" si="4"/>
        <v>9.75</v>
      </c>
      <c r="I32" s="69">
        <v>81</v>
      </c>
      <c r="J32" s="18">
        <f t="shared" si="5"/>
        <v>12.15</v>
      </c>
      <c r="K32" s="18">
        <f t="shared" si="0"/>
        <v>25.23</v>
      </c>
      <c r="L32" s="18">
        <f t="shared" si="6"/>
        <v>75.6975697569757</v>
      </c>
      <c r="M32" s="18" t="str">
        <f t="shared" si="7"/>
        <v>LULUS</v>
      </c>
      <c r="N32" s="18">
        <f t="shared" si="8"/>
        <v>100</v>
      </c>
      <c r="O32" s="18">
        <f t="shared" si="9"/>
        <v>3.33</v>
      </c>
      <c r="P32" s="18">
        <f t="shared" si="10"/>
        <v>65</v>
      </c>
      <c r="Q32" s="18">
        <f t="shared" si="11"/>
        <v>9.75</v>
      </c>
      <c r="R32" s="18">
        <f t="shared" si="12"/>
        <v>81</v>
      </c>
      <c r="S32" s="18">
        <f t="shared" si="13"/>
        <v>12.15</v>
      </c>
      <c r="T32" s="18">
        <f t="shared" si="1"/>
        <v>25.23</v>
      </c>
      <c r="U32" s="18">
        <f t="shared" si="14"/>
        <v>75.6975697569757</v>
      </c>
      <c r="V32" s="18" t="str">
        <f t="shared" si="15"/>
        <v>LULUS</v>
      </c>
      <c r="W32" s="18">
        <f t="shared" si="16"/>
        <v>100</v>
      </c>
      <c r="X32" s="49">
        <f t="shared" si="17"/>
        <v>3.34</v>
      </c>
      <c r="Y32" s="18">
        <f t="shared" si="18"/>
        <v>65</v>
      </c>
      <c r="Z32" s="49">
        <f t="shared" si="19"/>
        <v>9.75</v>
      </c>
      <c r="AA32" s="18">
        <v>80</v>
      </c>
      <c r="AB32" s="18">
        <f t="shared" si="20"/>
        <v>12</v>
      </c>
      <c r="AC32" s="18">
        <f t="shared" si="2"/>
        <v>25.09</v>
      </c>
      <c r="AD32" s="49">
        <f t="shared" si="21"/>
        <v>75.2549490101979</v>
      </c>
      <c r="AE32" s="47" t="str">
        <f t="shared" si="22"/>
        <v>LULUS</v>
      </c>
      <c r="AF32" s="55"/>
      <c r="AG32" s="18">
        <f t="shared" si="23"/>
        <v>50.46</v>
      </c>
      <c r="AH32" s="18">
        <f t="shared" si="24"/>
        <v>25.09</v>
      </c>
      <c r="AI32" s="34">
        <f t="shared" si="25"/>
        <v>75.5500295080498</v>
      </c>
      <c r="AJ32" s="58" t="str">
        <f t="shared" si="26"/>
        <v>AB</v>
      </c>
      <c r="AK32" s="55"/>
      <c r="AL32" s="16" t="s">
        <v>119</v>
      </c>
      <c r="AM32" s="59">
        <f t="shared" si="27"/>
        <v>75.5500295080498</v>
      </c>
    </row>
    <row r="33" ht="12.75" customHeight="1" spans="1:39">
      <c r="A33" s="16">
        <v>20</v>
      </c>
      <c r="B33" s="16">
        <v>253100448</v>
      </c>
      <c r="C33" s="50"/>
      <c r="D33" s="50" t="s">
        <v>145</v>
      </c>
      <c r="E33" s="18">
        <v>100</v>
      </c>
      <c r="F33" s="18">
        <f t="shared" si="3"/>
        <v>3.33</v>
      </c>
      <c r="G33" s="18">
        <v>66</v>
      </c>
      <c r="H33" s="18">
        <f t="shared" si="4"/>
        <v>9.9</v>
      </c>
      <c r="I33" s="69">
        <v>72.5</v>
      </c>
      <c r="J33" s="18">
        <f t="shared" si="5"/>
        <v>10.875</v>
      </c>
      <c r="K33" s="18">
        <f t="shared" si="0"/>
        <v>24.105</v>
      </c>
      <c r="L33" s="18">
        <f t="shared" si="6"/>
        <v>72.3222322232223</v>
      </c>
      <c r="M33" s="18" t="str">
        <f t="shared" si="7"/>
        <v>LULUS</v>
      </c>
      <c r="N33" s="18">
        <f t="shared" si="8"/>
        <v>100</v>
      </c>
      <c r="O33" s="18">
        <f t="shared" si="9"/>
        <v>3.33</v>
      </c>
      <c r="P33" s="18">
        <f t="shared" si="10"/>
        <v>66</v>
      </c>
      <c r="Q33" s="18">
        <f t="shared" si="11"/>
        <v>9.9</v>
      </c>
      <c r="R33" s="18">
        <f t="shared" si="12"/>
        <v>72.5</v>
      </c>
      <c r="S33" s="18">
        <f t="shared" si="13"/>
        <v>10.875</v>
      </c>
      <c r="T33" s="18">
        <f t="shared" si="1"/>
        <v>24.105</v>
      </c>
      <c r="U33" s="18">
        <f t="shared" si="14"/>
        <v>72.3222322232223</v>
      </c>
      <c r="V33" s="18" t="str">
        <f t="shared" si="15"/>
        <v>LULUS</v>
      </c>
      <c r="W33" s="18">
        <f t="shared" si="16"/>
        <v>100</v>
      </c>
      <c r="X33" s="49">
        <f t="shared" si="17"/>
        <v>3.34</v>
      </c>
      <c r="Y33" s="18">
        <f t="shared" si="18"/>
        <v>66</v>
      </c>
      <c r="Z33" s="49">
        <f t="shared" si="19"/>
        <v>9.9</v>
      </c>
      <c r="AA33" s="18">
        <v>93</v>
      </c>
      <c r="AB33" s="18">
        <f t="shared" si="20"/>
        <v>13.95</v>
      </c>
      <c r="AC33" s="18">
        <f t="shared" si="2"/>
        <v>27.19</v>
      </c>
      <c r="AD33" s="49">
        <f t="shared" si="21"/>
        <v>81.5536892621476</v>
      </c>
      <c r="AE33" s="47" t="str">
        <f t="shared" si="22"/>
        <v>LULUS</v>
      </c>
      <c r="AF33" s="55"/>
      <c r="AG33" s="18">
        <f t="shared" si="23"/>
        <v>48.21</v>
      </c>
      <c r="AH33" s="18">
        <f t="shared" si="24"/>
        <v>27.19</v>
      </c>
      <c r="AI33" s="34">
        <f t="shared" si="25"/>
        <v>75.3993845695307</v>
      </c>
      <c r="AJ33" s="58" t="str">
        <f t="shared" si="26"/>
        <v>AB</v>
      </c>
      <c r="AK33" s="55"/>
      <c r="AL33" s="16" t="s">
        <v>146</v>
      </c>
      <c r="AM33" s="59">
        <f t="shared" si="27"/>
        <v>75.3993845695307</v>
      </c>
    </row>
    <row r="34" ht="12.75" customHeight="1" spans="1:39">
      <c r="A34" s="16">
        <v>21</v>
      </c>
      <c r="B34" s="16">
        <v>253100449</v>
      </c>
      <c r="C34" s="50"/>
      <c r="D34" s="50" t="s">
        <v>147</v>
      </c>
      <c r="E34" s="18">
        <v>92.86</v>
      </c>
      <c r="F34" s="18">
        <f t="shared" si="3"/>
        <v>3.092238</v>
      </c>
      <c r="G34" s="18">
        <v>65</v>
      </c>
      <c r="H34" s="18">
        <f t="shared" si="4"/>
        <v>9.75</v>
      </c>
      <c r="I34" s="69">
        <v>80</v>
      </c>
      <c r="J34" s="18">
        <f t="shared" si="5"/>
        <v>12</v>
      </c>
      <c r="K34" s="18">
        <f t="shared" si="0"/>
        <v>24.842238</v>
      </c>
      <c r="L34" s="18">
        <f t="shared" si="6"/>
        <v>74.5341674167417</v>
      </c>
      <c r="M34" s="18" t="str">
        <f t="shared" si="7"/>
        <v>LULUS</v>
      </c>
      <c r="N34" s="18">
        <f t="shared" si="8"/>
        <v>92.86</v>
      </c>
      <c r="O34" s="18">
        <f t="shared" si="9"/>
        <v>3.092238</v>
      </c>
      <c r="P34" s="18">
        <f t="shared" si="10"/>
        <v>65</v>
      </c>
      <c r="Q34" s="18">
        <f t="shared" si="11"/>
        <v>9.75</v>
      </c>
      <c r="R34" s="18">
        <f t="shared" si="12"/>
        <v>80</v>
      </c>
      <c r="S34" s="18">
        <f t="shared" si="13"/>
        <v>12</v>
      </c>
      <c r="T34" s="18">
        <f t="shared" si="1"/>
        <v>24.842238</v>
      </c>
      <c r="U34" s="18">
        <f t="shared" si="14"/>
        <v>74.5341674167417</v>
      </c>
      <c r="V34" s="18" t="str">
        <f t="shared" si="15"/>
        <v>LULUS</v>
      </c>
      <c r="W34" s="18">
        <f t="shared" si="16"/>
        <v>92.86</v>
      </c>
      <c r="X34" s="49">
        <f t="shared" si="17"/>
        <v>3.101524</v>
      </c>
      <c r="Y34" s="18">
        <f t="shared" si="18"/>
        <v>65</v>
      </c>
      <c r="Z34" s="49">
        <f t="shared" si="19"/>
        <v>9.75</v>
      </c>
      <c r="AA34" s="18">
        <v>90</v>
      </c>
      <c r="AB34" s="18">
        <f t="shared" si="20"/>
        <v>13.5</v>
      </c>
      <c r="AC34" s="18">
        <f t="shared" si="2"/>
        <v>26.351524</v>
      </c>
      <c r="AD34" s="49">
        <f t="shared" si="21"/>
        <v>79.0387642471506</v>
      </c>
      <c r="AE34" s="47" t="str">
        <f t="shared" si="22"/>
        <v>LULUS</v>
      </c>
      <c r="AF34" s="55"/>
      <c r="AG34" s="18">
        <f t="shared" si="23"/>
        <v>49.684476</v>
      </c>
      <c r="AH34" s="18">
        <f t="shared" si="24"/>
        <v>26.351524</v>
      </c>
      <c r="AI34" s="34">
        <f t="shared" si="25"/>
        <v>76.0356996935446</v>
      </c>
      <c r="AJ34" s="58" t="str">
        <f t="shared" si="26"/>
        <v>AB</v>
      </c>
      <c r="AK34" s="55"/>
      <c r="AL34" s="16" t="s">
        <v>148</v>
      </c>
      <c r="AM34" s="59">
        <f t="shared" si="27"/>
        <v>76.0356996935446</v>
      </c>
    </row>
    <row r="35" ht="12.75" customHeight="1" spans="1:39">
      <c r="A35" s="16">
        <v>22</v>
      </c>
      <c r="B35" s="16">
        <v>253100450</v>
      </c>
      <c r="C35" s="50"/>
      <c r="D35" s="50" t="s">
        <v>149</v>
      </c>
      <c r="E35" s="18">
        <v>100</v>
      </c>
      <c r="F35" s="18">
        <f t="shared" si="3"/>
        <v>3.33</v>
      </c>
      <c r="G35" s="18">
        <v>65</v>
      </c>
      <c r="H35" s="18">
        <f t="shared" si="4"/>
        <v>9.75</v>
      </c>
      <c r="I35" s="69">
        <v>92</v>
      </c>
      <c r="J35" s="18">
        <f t="shared" si="5"/>
        <v>13.8</v>
      </c>
      <c r="K35" s="18">
        <f t="shared" si="0"/>
        <v>26.88</v>
      </c>
      <c r="L35" s="18">
        <f t="shared" si="6"/>
        <v>80.6480648064807</v>
      </c>
      <c r="M35" s="18" t="str">
        <f t="shared" si="7"/>
        <v>LULUS</v>
      </c>
      <c r="N35" s="18">
        <f t="shared" si="8"/>
        <v>100</v>
      </c>
      <c r="O35" s="18">
        <f t="shared" si="9"/>
        <v>3.33</v>
      </c>
      <c r="P35" s="18">
        <f t="shared" si="10"/>
        <v>65</v>
      </c>
      <c r="Q35" s="18">
        <f t="shared" si="11"/>
        <v>9.75</v>
      </c>
      <c r="R35" s="18">
        <f t="shared" si="12"/>
        <v>92</v>
      </c>
      <c r="S35" s="18">
        <f t="shared" si="13"/>
        <v>13.8</v>
      </c>
      <c r="T35" s="18">
        <f t="shared" si="1"/>
        <v>26.88</v>
      </c>
      <c r="U35" s="18">
        <f t="shared" si="14"/>
        <v>80.6480648064807</v>
      </c>
      <c r="V35" s="18" t="str">
        <f t="shared" si="15"/>
        <v>LULUS</v>
      </c>
      <c r="W35" s="18">
        <f t="shared" si="16"/>
        <v>100</v>
      </c>
      <c r="X35" s="49">
        <f t="shared" si="17"/>
        <v>3.34</v>
      </c>
      <c r="Y35" s="18">
        <f t="shared" si="18"/>
        <v>65</v>
      </c>
      <c r="Z35" s="49">
        <f t="shared" si="19"/>
        <v>9.75</v>
      </c>
      <c r="AA35" s="18">
        <v>83</v>
      </c>
      <c r="AB35" s="18">
        <f t="shared" si="20"/>
        <v>12.45</v>
      </c>
      <c r="AC35" s="18">
        <f t="shared" si="2"/>
        <v>25.54</v>
      </c>
      <c r="AD35" s="49">
        <f t="shared" si="21"/>
        <v>76.6046790641872</v>
      </c>
      <c r="AE35" s="47" t="str">
        <f t="shared" si="22"/>
        <v>LULUS</v>
      </c>
      <c r="AF35" s="55"/>
      <c r="AG35" s="18">
        <f t="shared" si="23"/>
        <v>53.76</v>
      </c>
      <c r="AH35" s="18">
        <f t="shared" si="24"/>
        <v>25.54</v>
      </c>
      <c r="AI35" s="34">
        <f t="shared" si="25"/>
        <v>79.3002695590495</v>
      </c>
      <c r="AJ35" s="58" t="str">
        <f t="shared" si="26"/>
        <v>AB</v>
      </c>
      <c r="AK35" s="55"/>
      <c r="AL35" s="16" t="s">
        <v>150</v>
      </c>
      <c r="AM35" s="59">
        <f t="shared" si="27"/>
        <v>79.3002695590495</v>
      </c>
    </row>
    <row r="36" ht="12.75" customHeight="1" spans="1:39">
      <c r="A36" s="16">
        <v>23</v>
      </c>
      <c r="B36" s="16">
        <v>253100451</v>
      </c>
      <c r="C36" s="50"/>
      <c r="D36" s="50" t="s">
        <v>151</v>
      </c>
      <c r="E36" s="18">
        <v>92.86</v>
      </c>
      <c r="F36" s="18">
        <f t="shared" si="3"/>
        <v>3.092238</v>
      </c>
      <c r="G36" s="18">
        <v>80</v>
      </c>
      <c r="H36" s="18">
        <f t="shared" si="4"/>
        <v>12</v>
      </c>
      <c r="I36" s="69">
        <v>78</v>
      </c>
      <c r="J36" s="18">
        <f t="shared" si="5"/>
        <v>11.7</v>
      </c>
      <c r="K36" s="18">
        <f t="shared" si="0"/>
        <v>26.792238</v>
      </c>
      <c r="L36" s="18">
        <f t="shared" si="6"/>
        <v>80.3847524752475</v>
      </c>
      <c r="M36" s="18" t="str">
        <f t="shared" si="7"/>
        <v>LULUS</v>
      </c>
      <c r="N36" s="18">
        <f t="shared" si="8"/>
        <v>92.86</v>
      </c>
      <c r="O36" s="18">
        <f t="shared" si="9"/>
        <v>3.092238</v>
      </c>
      <c r="P36" s="18">
        <f t="shared" si="10"/>
        <v>80</v>
      </c>
      <c r="Q36" s="18">
        <f t="shared" si="11"/>
        <v>12</v>
      </c>
      <c r="R36" s="18">
        <f t="shared" si="12"/>
        <v>78</v>
      </c>
      <c r="S36" s="18">
        <f t="shared" si="13"/>
        <v>11.7</v>
      </c>
      <c r="T36" s="18">
        <f t="shared" si="1"/>
        <v>26.792238</v>
      </c>
      <c r="U36" s="18">
        <f t="shared" si="14"/>
        <v>80.3847524752475</v>
      </c>
      <c r="V36" s="18" t="str">
        <f t="shared" si="15"/>
        <v>LULUS</v>
      </c>
      <c r="W36" s="18">
        <f t="shared" si="16"/>
        <v>92.86</v>
      </c>
      <c r="X36" s="49">
        <f t="shared" si="17"/>
        <v>3.101524</v>
      </c>
      <c r="Y36" s="18">
        <f t="shared" si="18"/>
        <v>80</v>
      </c>
      <c r="Z36" s="49">
        <f t="shared" si="19"/>
        <v>12</v>
      </c>
      <c r="AA36" s="18">
        <v>83</v>
      </c>
      <c r="AB36" s="18">
        <f t="shared" si="20"/>
        <v>12.45</v>
      </c>
      <c r="AC36" s="18">
        <f t="shared" si="2"/>
        <v>27.551524</v>
      </c>
      <c r="AD36" s="49">
        <f t="shared" si="21"/>
        <v>82.6380443911218</v>
      </c>
      <c r="AE36" s="47" t="str">
        <f t="shared" si="22"/>
        <v>LULUS</v>
      </c>
      <c r="AF36" s="55"/>
      <c r="AG36" s="18">
        <f t="shared" si="23"/>
        <v>53.584476</v>
      </c>
      <c r="AH36" s="18">
        <f t="shared" si="24"/>
        <v>27.551524</v>
      </c>
      <c r="AI36" s="34">
        <f t="shared" si="25"/>
        <v>81.1358497805389</v>
      </c>
      <c r="AJ36" s="58" t="str">
        <f t="shared" si="26"/>
        <v>A</v>
      </c>
      <c r="AK36" s="55"/>
      <c r="AL36" s="16" t="s">
        <v>152</v>
      </c>
      <c r="AM36" s="59">
        <f t="shared" si="27"/>
        <v>81.1358497805389</v>
      </c>
    </row>
    <row r="37" ht="12.75" customHeight="1" spans="1:39">
      <c r="A37" s="16">
        <v>24</v>
      </c>
      <c r="B37" s="16">
        <v>253100452</v>
      </c>
      <c r="C37" s="50"/>
      <c r="D37" s="50" t="s">
        <v>153</v>
      </c>
      <c r="E37" s="18">
        <v>100</v>
      </c>
      <c r="F37" s="18">
        <f t="shared" si="3"/>
        <v>3.33</v>
      </c>
      <c r="G37" s="67">
        <v>70</v>
      </c>
      <c r="H37" s="18">
        <f t="shared" si="4"/>
        <v>10.5</v>
      </c>
      <c r="I37" s="69">
        <v>88</v>
      </c>
      <c r="J37" s="18">
        <f t="shared" si="5"/>
        <v>13.2</v>
      </c>
      <c r="K37" s="18">
        <f t="shared" si="0"/>
        <v>27.03</v>
      </c>
      <c r="L37" s="18">
        <f t="shared" si="6"/>
        <v>81.0981098109811</v>
      </c>
      <c r="M37" s="18" t="str">
        <f t="shared" si="7"/>
        <v>LULUS</v>
      </c>
      <c r="N37" s="18">
        <f t="shared" si="8"/>
        <v>100</v>
      </c>
      <c r="O37" s="18">
        <f t="shared" si="9"/>
        <v>3.33</v>
      </c>
      <c r="P37" s="18">
        <f t="shared" si="10"/>
        <v>70</v>
      </c>
      <c r="Q37" s="18">
        <f t="shared" si="11"/>
        <v>10.5</v>
      </c>
      <c r="R37" s="18">
        <f t="shared" si="12"/>
        <v>88</v>
      </c>
      <c r="S37" s="18">
        <f t="shared" si="13"/>
        <v>13.2</v>
      </c>
      <c r="T37" s="18">
        <f t="shared" si="1"/>
        <v>27.03</v>
      </c>
      <c r="U37" s="18">
        <f t="shared" si="14"/>
        <v>81.0981098109811</v>
      </c>
      <c r="V37" s="18" t="str">
        <f t="shared" si="15"/>
        <v>LULUS</v>
      </c>
      <c r="W37" s="18">
        <f t="shared" si="16"/>
        <v>100</v>
      </c>
      <c r="X37" s="49">
        <f t="shared" si="17"/>
        <v>3.34</v>
      </c>
      <c r="Y37" s="18">
        <f t="shared" si="18"/>
        <v>70</v>
      </c>
      <c r="Z37" s="49">
        <f t="shared" si="19"/>
        <v>10.5</v>
      </c>
      <c r="AA37" s="18">
        <v>85</v>
      </c>
      <c r="AB37" s="18">
        <f t="shared" si="20"/>
        <v>12.75</v>
      </c>
      <c r="AC37" s="18">
        <f t="shared" si="2"/>
        <v>26.59</v>
      </c>
      <c r="AD37" s="49">
        <f t="shared" si="21"/>
        <v>79.754049190162</v>
      </c>
      <c r="AE37" s="47" t="str">
        <f t="shared" si="22"/>
        <v>LULUS</v>
      </c>
      <c r="AF37" s="55"/>
      <c r="AG37" s="18">
        <f t="shared" si="23"/>
        <v>54.06</v>
      </c>
      <c r="AH37" s="18">
        <f t="shared" si="24"/>
        <v>26.59</v>
      </c>
      <c r="AI37" s="34">
        <f t="shared" si="25"/>
        <v>80.6500896040414</v>
      </c>
      <c r="AJ37" s="58" t="str">
        <f t="shared" si="26"/>
        <v>A</v>
      </c>
      <c r="AK37" s="55"/>
      <c r="AL37" s="16" t="s">
        <v>154</v>
      </c>
      <c r="AM37" s="59">
        <f t="shared" si="27"/>
        <v>80.6500896040414</v>
      </c>
    </row>
    <row r="38" ht="12.75" customHeight="1" spans="1:39">
      <c r="A38" s="16">
        <v>25</v>
      </c>
      <c r="B38" s="16">
        <v>253100453</v>
      </c>
      <c r="C38" s="50"/>
      <c r="D38" s="50" t="s">
        <v>155</v>
      </c>
      <c r="E38" s="18">
        <v>100</v>
      </c>
      <c r="F38" s="18">
        <f t="shared" si="3"/>
        <v>3.33</v>
      </c>
      <c r="G38" s="18">
        <v>85</v>
      </c>
      <c r="H38" s="18">
        <f t="shared" si="4"/>
        <v>12.75</v>
      </c>
      <c r="I38" s="69">
        <v>85</v>
      </c>
      <c r="J38" s="18">
        <f t="shared" si="5"/>
        <v>12.75</v>
      </c>
      <c r="K38" s="18">
        <f t="shared" si="0"/>
        <v>28.83</v>
      </c>
      <c r="L38" s="18">
        <f t="shared" si="6"/>
        <v>86.4986498649865</v>
      </c>
      <c r="M38" s="18" t="str">
        <f t="shared" si="7"/>
        <v>LULUS</v>
      </c>
      <c r="N38" s="18">
        <f t="shared" si="8"/>
        <v>100</v>
      </c>
      <c r="O38" s="18">
        <f t="shared" si="9"/>
        <v>3.33</v>
      </c>
      <c r="P38" s="18">
        <f t="shared" si="10"/>
        <v>85</v>
      </c>
      <c r="Q38" s="18">
        <f t="shared" si="11"/>
        <v>12.75</v>
      </c>
      <c r="R38" s="18">
        <f t="shared" si="12"/>
        <v>85</v>
      </c>
      <c r="S38" s="18">
        <f t="shared" si="13"/>
        <v>12.75</v>
      </c>
      <c r="T38" s="18">
        <f t="shared" si="1"/>
        <v>28.83</v>
      </c>
      <c r="U38" s="18">
        <f t="shared" si="14"/>
        <v>86.4986498649865</v>
      </c>
      <c r="V38" s="18" t="str">
        <f t="shared" si="15"/>
        <v>LULUS</v>
      </c>
      <c r="W38" s="18">
        <f t="shared" si="16"/>
        <v>100</v>
      </c>
      <c r="X38" s="49">
        <f t="shared" si="17"/>
        <v>3.34</v>
      </c>
      <c r="Y38" s="18">
        <f t="shared" si="18"/>
        <v>85</v>
      </c>
      <c r="Z38" s="49">
        <f t="shared" si="19"/>
        <v>12.75</v>
      </c>
      <c r="AA38" s="18">
        <v>77</v>
      </c>
      <c r="AB38" s="18">
        <f t="shared" si="20"/>
        <v>11.55</v>
      </c>
      <c r="AC38" s="18">
        <f t="shared" si="2"/>
        <v>27.64</v>
      </c>
      <c r="AD38" s="49">
        <f t="shared" si="21"/>
        <v>82.9034193161368</v>
      </c>
      <c r="AE38" s="47" t="str">
        <f t="shared" si="22"/>
        <v>LULUS</v>
      </c>
      <c r="AF38" s="55"/>
      <c r="AG38" s="18">
        <f t="shared" si="23"/>
        <v>57.66</v>
      </c>
      <c r="AH38" s="18">
        <f t="shared" si="24"/>
        <v>27.64</v>
      </c>
      <c r="AI38" s="34">
        <f t="shared" si="25"/>
        <v>85.3002396820366</v>
      </c>
      <c r="AJ38" s="58" t="str">
        <f t="shared" si="26"/>
        <v>A</v>
      </c>
      <c r="AK38" s="55"/>
      <c r="AL38" s="16" t="s">
        <v>156</v>
      </c>
      <c r="AM38" s="59">
        <f t="shared" si="27"/>
        <v>85.3002396820366</v>
      </c>
    </row>
    <row r="39" ht="12.75" customHeight="1" spans="1:39">
      <c r="A39" s="16">
        <v>26</v>
      </c>
      <c r="B39" s="16">
        <v>253100454</v>
      </c>
      <c r="C39" s="50"/>
      <c r="D39" s="50" t="s">
        <v>157</v>
      </c>
      <c r="E39" s="18">
        <v>100</v>
      </c>
      <c r="F39" s="18">
        <f t="shared" si="3"/>
        <v>3.33</v>
      </c>
      <c r="G39" s="18">
        <v>65</v>
      </c>
      <c r="H39" s="18">
        <f t="shared" si="4"/>
        <v>9.75</v>
      </c>
      <c r="I39" s="69">
        <v>85</v>
      </c>
      <c r="J39" s="18">
        <f t="shared" si="5"/>
        <v>12.75</v>
      </c>
      <c r="K39" s="18">
        <f t="shared" si="0"/>
        <v>25.83</v>
      </c>
      <c r="L39" s="18">
        <f t="shared" si="6"/>
        <v>77.4977497749775</v>
      </c>
      <c r="M39" s="18" t="str">
        <f t="shared" si="7"/>
        <v>LULUS</v>
      </c>
      <c r="N39" s="18">
        <f t="shared" si="8"/>
        <v>100</v>
      </c>
      <c r="O39" s="18">
        <f t="shared" si="9"/>
        <v>3.33</v>
      </c>
      <c r="P39" s="18">
        <f t="shared" si="10"/>
        <v>65</v>
      </c>
      <c r="Q39" s="18">
        <f t="shared" si="11"/>
        <v>9.75</v>
      </c>
      <c r="R39" s="18">
        <f t="shared" si="12"/>
        <v>85</v>
      </c>
      <c r="S39" s="18">
        <f t="shared" si="13"/>
        <v>12.75</v>
      </c>
      <c r="T39" s="18">
        <f t="shared" si="1"/>
        <v>25.83</v>
      </c>
      <c r="U39" s="18">
        <f t="shared" si="14"/>
        <v>77.4977497749775</v>
      </c>
      <c r="V39" s="18" t="str">
        <f t="shared" si="15"/>
        <v>LULUS</v>
      </c>
      <c r="W39" s="18">
        <f t="shared" si="16"/>
        <v>100</v>
      </c>
      <c r="X39" s="49">
        <f t="shared" si="17"/>
        <v>3.34</v>
      </c>
      <c r="Y39" s="18">
        <f t="shared" si="18"/>
        <v>65</v>
      </c>
      <c r="Z39" s="49">
        <f t="shared" si="19"/>
        <v>9.75</v>
      </c>
      <c r="AA39" s="18">
        <v>90</v>
      </c>
      <c r="AB39" s="18">
        <f t="shared" si="20"/>
        <v>13.5</v>
      </c>
      <c r="AC39" s="18">
        <f t="shared" si="2"/>
        <v>26.59</v>
      </c>
      <c r="AD39" s="49">
        <f t="shared" si="21"/>
        <v>79.754049190162</v>
      </c>
      <c r="AE39" s="47" t="str">
        <f t="shared" si="22"/>
        <v>LULUS</v>
      </c>
      <c r="AF39" s="55"/>
      <c r="AG39" s="18">
        <f t="shared" si="23"/>
        <v>51.66</v>
      </c>
      <c r="AH39" s="18">
        <f t="shared" si="24"/>
        <v>26.59</v>
      </c>
      <c r="AI39" s="34">
        <f t="shared" si="25"/>
        <v>78.249849580039</v>
      </c>
      <c r="AJ39" s="58" t="str">
        <f t="shared" si="26"/>
        <v>AB</v>
      </c>
      <c r="AK39" s="55"/>
      <c r="AL39" s="16" t="s">
        <v>158</v>
      </c>
      <c r="AM39" s="59">
        <f t="shared" si="27"/>
        <v>78.249849580039</v>
      </c>
    </row>
    <row r="40" ht="12.75" customHeight="1" spans="1:39">
      <c r="A40" s="16">
        <v>27</v>
      </c>
      <c r="B40" s="16">
        <v>253100455</v>
      </c>
      <c r="C40" s="50"/>
      <c r="D40" s="50" t="s">
        <v>159</v>
      </c>
      <c r="E40" s="18">
        <v>100</v>
      </c>
      <c r="F40" s="18">
        <f t="shared" si="3"/>
        <v>3.33</v>
      </c>
      <c r="G40" s="18">
        <v>66</v>
      </c>
      <c r="H40" s="18">
        <f t="shared" si="4"/>
        <v>9.9</v>
      </c>
      <c r="I40" s="69">
        <v>82</v>
      </c>
      <c r="J40" s="18">
        <f t="shared" si="5"/>
        <v>12.3</v>
      </c>
      <c r="K40" s="18">
        <f t="shared" si="0"/>
        <v>25.53</v>
      </c>
      <c r="L40" s="18">
        <f t="shared" si="6"/>
        <v>76.5976597659766</v>
      </c>
      <c r="M40" s="18" t="str">
        <f t="shared" si="7"/>
        <v>LULUS</v>
      </c>
      <c r="N40" s="18">
        <f t="shared" si="8"/>
        <v>100</v>
      </c>
      <c r="O40" s="18">
        <f t="shared" si="9"/>
        <v>3.33</v>
      </c>
      <c r="P40" s="18">
        <f t="shared" si="10"/>
        <v>66</v>
      </c>
      <c r="Q40" s="18">
        <f t="shared" si="11"/>
        <v>9.9</v>
      </c>
      <c r="R40" s="18">
        <f t="shared" si="12"/>
        <v>82</v>
      </c>
      <c r="S40" s="18">
        <f t="shared" si="13"/>
        <v>12.3</v>
      </c>
      <c r="T40" s="18">
        <f t="shared" si="1"/>
        <v>25.53</v>
      </c>
      <c r="U40" s="18">
        <f t="shared" si="14"/>
        <v>76.5976597659766</v>
      </c>
      <c r="V40" s="18" t="str">
        <f t="shared" si="15"/>
        <v>LULUS</v>
      </c>
      <c r="W40" s="18">
        <f t="shared" si="16"/>
        <v>100</v>
      </c>
      <c r="X40" s="49">
        <f t="shared" si="17"/>
        <v>3.34</v>
      </c>
      <c r="Y40" s="18">
        <f t="shared" si="18"/>
        <v>66</v>
      </c>
      <c r="Z40" s="49">
        <f t="shared" si="19"/>
        <v>9.9</v>
      </c>
      <c r="AA40" s="18">
        <v>100</v>
      </c>
      <c r="AB40" s="18">
        <f t="shared" si="20"/>
        <v>15</v>
      </c>
      <c r="AC40" s="18">
        <f t="shared" si="2"/>
        <v>28.24</v>
      </c>
      <c r="AD40" s="49">
        <f t="shared" si="21"/>
        <v>84.7030593881224</v>
      </c>
      <c r="AE40" s="47" t="str">
        <f t="shared" si="22"/>
        <v>LULUS</v>
      </c>
      <c r="AF40" s="55"/>
      <c r="AG40" s="18">
        <f t="shared" si="23"/>
        <v>51.06</v>
      </c>
      <c r="AH40" s="18">
        <f t="shared" si="24"/>
        <v>28.24</v>
      </c>
      <c r="AI40" s="34">
        <f t="shared" si="25"/>
        <v>79.2994596400252</v>
      </c>
      <c r="AJ40" s="58" t="str">
        <f t="shared" si="26"/>
        <v>AB</v>
      </c>
      <c r="AK40" s="55"/>
      <c r="AL40" s="16" t="s">
        <v>160</v>
      </c>
      <c r="AM40" s="59">
        <f t="shared" si="27"/>
        <v>79.2994596400252</v>
      </c>
    </row>
    <row r="41" ht="12.75" customHeight="1" spans="1:39">
      <c r="A41" s="16">
        <v>28</v>
      </c>
      <c r="B41" s="16">
        <v>253100456</v>
      </c>
      <c r="C41" s="50"/>
      <c r="D41" s="50" t="s">
        <v>161</v>
      </c>
      <c r="E41" s="18">
        <v>100</v>
      </c>
      <c r="F41" s="18">
        <f t="shared" si="3"/>
        <v>3.33</v>
      </c>
      <c r="G41" s="67">
        <v>70</v>
      </c>
      <c r="H41" s="18">
        <f t="shared" si="4"/>
        <v>10.5</v>
      </c>
      <c r="I41" s="69">
        <v>90</v>
      </c>
      <c r="J41" s="18">
        <f t="shared" si="5"/>
        <v>13.5</v>
      </c>
      <c r="K41" s="18">
        <f t="shared" si="0"/>
        <v>27.33</v>
      </c>
      <c r="L41" s="18">
        <f t="shared" si="6"/>
        <v>81.998199819982</v>
      </c>
      <c r="M41" s="18" t="str">
        <f t="shared" si="7"/>
        <v>LULUS</v>
      </c>
      <c r="N41" s="18">
        <f t="shared" si="8"/>
        <v>100</v>
      </c>
      <c r="O41" s="18">
        <f t="shared" si="9"/>
        <v>3.33</v>
      </c>
      <c r="P41" s="18">
        <f t="shared" si="10"/>
        <v>70</v>
      </c>
      <c r="Q41" s="18">
        <f t="shared" si="11"/>
        <v>10.5</v>
      </c>
      <c r="R41" s="18">
        <f t="shared" si="12"/>
        <v>90</v>
      </c>
      <c r="S41" s="18">
        <f t="shared" si="13"/>
        <v>13.5</v>
      </c>
      <c r="T41" s="18">
        <f t="shared" si="1"/>
        <v>27.33</v>
      </c>
      <c r="U41" s="18">
        <f t="shared" si="14"/>
        <v>81.998199819982</v>
      </c>
      <c r="V41" s="18" t="str">
        <f t="shared" si="15"/>
        <v>LULUS</v>
      </c>
      <c r="W41" s="18">
        <f t="shared" si="16"/>
        <v>100</v>
      </c>
      <c r="X41" s="49">
        <f t="shared" si="17"/>
        <v>3.34</v>
      </c>
      <c r="Y41" s="18">
        <f t="shared" si="18"/>
        <v>70</v>
      </c>
      <c r="Z41" s="49">
        <f t="shared" si="19"/>
        <v>10.5</v>
      </c>
      <c r="AA41" s="18">
        <v>85</v>
      </c>
      <c r="AB41" s="18">
        <f t="shared" si="20"/>
        <v>12.75</v>
      </c>
      <c r="AC41" s="18">
        <f t="shared" si="2"/>
        <v>26.59</v>
      </c>
      <c r="AD41" s="49">
        <f t="shared" si="21"/>
        <v>79.754049190162</v>
      </c>
      <c r="AE41" s="47" t="str">
        <f t="shared" si="22"/>
        <v>LULUS</v>
      </c>
      <c r="AF41" s="55"/>
      <c r="AG41" s="18">
        <f t="shared" si="23"/>
        <v>54.66</v>
      </c>
      <c r="AH41" s="18">
        <f t="shared" si="24"/>
        <v>26.59</v>
      </c>
      <c r="AI41" s="34">
        <f t="shared" si="25"/>
        <v>81.250149610042</v>
      </c>
      <c r="AJ41" s="58" t="str">
        <f t="shared" si="26"/>
        <v>A</v>
      </c>
      <c r="AK41" s="55"/>
      <c r="AL41" s="16" t="s">
        <v>162</v>
      </c>
      <c r="AM41" s="59">
        <f t="shared" si="27"/>
        <v>81.250149610042</v>
      </c>
    </row>
    <row r="42" ht="12.75" customHeight="1" spans="1:39">
      <c r="A42" s="16">
        <v>29</v>
      </c>
      <c r="B42" s="16">
        <v>253100457</v>
      </c>
      <c r="C42" s="50"/>
      <c r="D42" s="50" t="s">
        <v>163</v>
      </c>
      <c r="E42" s="18">
        <v>100</v>
      </c>
      <c r="F42" s="18">
        <f t="shared" si="3"/>
        <v>3.33</v>
      </c>
      <c r="G42" s="18">
        <v>85</v>
      </c>
      <c r="H42" s="18">
        <f t="shared" si="4"/>
        <v>12.75</v>
      </c>
      <c r="I42" s="69">
        <v>85</v>
      </c>
      <c r="J42" s="18">
        <f t="shared" si="5"/>
        <v>12.75</v>
      </c>
      <c r="K42" s="18">
        <f t="shared" si="0"/>
        <v>28.83</v>
      </c>
      <c r="L42" s="18">
        <f t="shared" si="6"/>
        <v>86.4986498649865</v>
      </c>
      <c r="M42" s="18" t="str">
        <f t="shared" si="7"/>
        <v>LULUS</v>
      </c>
      <c r="N42" s="18">
        <f t="shared" si="8"/>
        <v>100</v>
      </c>
      <c r="O42" s="18">
        <f t="shared" si="9"/>
        <v>3.33</v>
      </c>
      <c r="P42" s="18">
        <f t="shared" si="10"/>
        <v>85</v>
      </c>
      <c r="Q42" s="18">
        <f t="shared" si="11"/>
        <v>12.75</v>
      </c>
      <c r="R42" s="18">
        <f t="shared" si="12"/>
        <v>85</v>
      </c>
      <c r="S42" s="18">
        <f t="shared" si="13"/>
        <v>12.75</v>
      </c>
      <c r="T42" s="18">
        <f t="shared" si="1"/>
        <v>28.83</v>
      </c>
      <c r="U42" s="18">
        <f t="shared" si="14"/>
        <v>86.4986498649865</v>
      </c>
      <c r="V42" s="18" t="str">
        <f t="shared" si="15"/>
        <v>LULUS</v>
      </c>
      <c r="W42" s="18">
        <f t="shared" si="16"/>
        <v>100</v>
      </c>
      <c r="X42" s="49">
        <f t="shared" si="17"/>
        <v>3.34</v>
      </c>
      <c r="Y42" s="18">
        <f t="shared" si="18"/>
        <v>85</v>
      </c>
      <c r="Z42" s="49">
        <f t="shared" si="19"/>
        <v>12.75</v>
      </c>
      <c r="AA42" s="18">
        <v>91</v>
      </c>
      <c r="AB42" s="18">
        <f t="shared" si="20"/>
        <v>13.65</v>
      </c>
      <c r="AC42" s="18">
        <f t="shared" si="2"/>
        <v>29.74</v>
      </c>
      <c r="AD42" s="49">
        <f t="shared" si="21"/>
        <v>89.2021595680864</v>
      </c>
      <c r="AE42" s="47" t="str">
        <f t="shared" si="22"/>
        <v>LULUS</v>
      </c>
      <c r="AF42" s="55"/>
      <c r="AG42" s="18">
        <f t="shared" si="23"/>
        <v>57.66</v>
      </c>
      <c r="AH42" s="18">
        <f t="shared" si="24"/>
        <v>29.74</v>
      </c>
      <c r="AI42" s="34">
        <f t="shared" si="25"/>
        <v>87.3998197660198</v>
      </c>
      <c r="AJ42" s="58" t="str">
        <f t="shared" si="26"/>
        <v>A</v>
      </c>
      <c r="AK42" s="55"/>
      <c r="AL42" s="16" t="s">
        <v>164</v>
      </c>
      <c r="AM42" s="59">
        <f t="shared" si="27"/>
        <v>87.3998197660198</v>
      </c>
    </row>
    <row r="43" ht="12.75" customHeight="1" spans="1:39">
      <c r="A43" s="16">
        <v>30</v>
      </c>
      <c r="B43" s="16">
        <v>253100458</v>
      </c>
      <c r="C43" s="50"/>
      <c r="D43" s="50" t="s">
        <v>165</v>
      </c>
      <c r="E43" s="18">
        <v>100</v>
      </c>
      <c r="F43" s="18">
        <f t="shared" si="3"/>
        <v>3.33</v>
      </c>
      <c r="G43" s="18">
        <v>60</v>
      </c>
      <c r="H43" s="18">
        <f t="shared" si="4"/>
        <v>9</v>
      </c>
      <c r="I43" s="69">
        <v>82</v>
      </c>
      <c r="J43" s="18">
        <f t="shared" si="5"/>
        <v>12.3</v>
      </c>
      <c r="K43" s="18">
        <f t="shared" si="0"/>
        <v>24.63</v>
      </c>
      <c r="L43" s="18">
        <f t="shared" si="6"/>
        <v>73.8973897389739</v>
      </c>
      <c r="M43" s="18" t="str">
        <f t="shared" si="7"/>
        <v>LULUS</v>
      </c>
      <c r="N43" s="18">
        <f t="shared" si="8"/>
        <v>100</v>
      </c>
      <c r="O43" s="18">
        <f t="shared" si="9"/>
        <v>3.33</v>
      </c>
      <c r="P43" s="18">
        <f t="shared" si="10"/>
        <v>60</v>
      </c>
      <c r="Q43" s="18">
        <f t="shared" si="11"/>
        <v>9</v>
      </c>
      <c r="R43" s="18">
        <f t="shared" si="12"/>
        <v>82</v>
      </c>
      <c r="S43" s="18">
        <f t="shared" si="13"/>
        <v>12.3</v>
      </c>
      <c r="T43" s="18">
        <f t="shared" si="1"/>
        <v>24.63</v>
      </c>
      <c r="U43" s="18">
        <f t="shared" si="14"/>
        <v>73.8973897389739</v>
      </c>
      <c r="V43" s="18" t="str">
        <f t="shared" si="15"/>
        <v>LULUS</v>
      </c>
      <c r="W43" s="18">
        <f t="shared" si="16"/>
        <v>100</v>
      </c>
      <c r="X43" s="49">
        <f t="shared" si="17"/>
        <v>3.34</v>
      </c>
      <c r="Y43" s="18">
        <f t="shared" si="18"/>
        <v>60</v>
      </c>
      <c r="Z43" s="49">
        <f t="shared" si="19"/>
        <v>9</v>
      </c>
      <c r="AA43" s="18">
        <v>88</v>
      </c>
      <c r="AB43" s="18">
        <f t="shared" si="20"/>
        <v>13.2</v>
      </c>
      <c r="AC43" s="18">
        <f t="shared" si="2"/>
        <v>25.54</v>
      </c>
      <c r="AD43" s="49">
        <f t="shared" si="21"/>
        <v>76.6046790641872</v>
      </c>
      <c r="AE43" s="47" t="str">
        <f t="shared" si="22"/>
        <v>LULUS</v>
      </c>
      <c r="AF43" s="55"/>
      <c r="AG43" s="18">
        <f t="shared" si="23"/>
        <v>49.26</v>
      </c>
      <c r="AH43" s="18">
        <f t="shared" si="24"/>
        <v>25.54</v>
      </c>
      <c r="AI43" s="34">
        <f t="shared" si="25"/>
        <v>74.799819514045</v>
      </c>
      <c r="AJ43" s="58" t="str">
        <f t="shared" si="26"/>
        <v>B</v>
      </c>
      <c r="AK43" s="55"/>
      <c r="AL43" s="16" t="s">
        <v>119</v>
      </c>
      <c r="AM43" s="59">
        <f t="shared" si="27"/>
        <v>74.799819514045</v>
      </c>
    </row>
    <row r="44" ht="12.75" customHeight="1" spans="1:39">
      <c r="A44" s="16">
        <v>31</v>
      </c>
      <c r="B44" s="16">
        <v>253100459</v>
      </c>
      <c r="C44" s="50"/>
      <c r="D44" s="50" t="s">
        <v>166</v>
      </c>
      <c r="E44" s="18">
        <v>100</v>
      </c>
      <c r="F44" s="18">
        <f t="shared" si="3"/>
        <v>3.33</v>
      </c>
      <c r="G44" s="18">
        <v>65</v>
      </c>
      <c r="H44" s="18">
        <f t="shared" si="4"/>
        <v>9.75</v>
      </c>
      <c r="I44" s="69">
        <v>88</v>
      </c>
      <c r="J44" s="18">
        <f t="shared" si="5"/>
        <v>13.2</v>
      </c>
      <c r="K44" s="18">
        <f t="shared" si="0"/>
        <v>26.28</v>
      </c>
      <c r="L44" s="18">
        <f t="shared" si="6"/>
        <v>78.8478847884789</v>
      </c>
      <c r="M44" s="18" t="str">
        <f t="shared" si="7"/>
        <v>LULUS</v>
      </c>
      <c r="N44" s="18">
        <f t="shared" si="8"/>
        <v>100</v>
      </c>
      <c r="O44" s="18">
        <f t="shared" si="9"/>
        <v>3.33</v>
      </c>
      <c r="P44" s="18">
        <f t="shared" si="10"/>
        <v>65</v>
      </c>
      <c r="Q44" s="18">
        <f t="shared" si="11"/>
        <v>9.75</v>
      </c>
      <c r="R44" s="18">
        <f t="shared" si="12"/>
        <v>88</v>
      </c>
      <c r="S44" s="18">
        <f t="shared" si="13"/>
        <v>13.2</v>
      </c>
      <c r="T44" s="18">
        <f t="shared" si="1"/>
        <v>26.28</v>
      </c>
      <c r="U44" s="18">
        <f t="shared" si="14"/>
        <v>78.8478847884789</v>
      </c>
      <c r="V44" s="18" t="str">
        <f t="shared" si="15"/>
        <v>LULUS</v>
      </c>
      <c r="W44" s="18">
        <f t="shared" si="16"/>
        <v>100</v>
      </c>
      <c r="X44" s="49">
        <f t="shared" si="17"/>
        <v>3.34</v>
      </c>
      <c r="Y44" s="18">
        <f t="shared" si="18"/>
        <v>65</v>
      </c>
      <c r="Z44" s="49">
        <f t="shared" si="19"/>
        <v>9.75</v>
      </c>
      <c r="AA44" s="18">
        <v>95</v>
      </c>
      <c r="AB44" s="18">
        <f t="shared" si="20"/>
        <v>14.25</v>
      </c>
      <c r="AC44" s="18">
        <f t="shared" si="2"/>
        <v>27.34</v>
      </c>
      <c r="AD44" s="49">
        <f t="shared" si="21"/>
        <v>82.003599280144</v>
      </c>
      <c r="AE44" s="47" t="str">
        <f t="shared" si="22"/>
        <v>LULUS</v>
      </c>
      <c r="AF44" s="55"/>
      <c r="AG44" s="18">
        <f t="shared" si="23"/>
        <v>52.56</v>
      </c>
      <c r="AH44" s="18">
        <f t="shared" si="24"/>
        <v>27.34</v>
      </c>
      <c r="AI44" s="34">
        <f t="shared" si="25"/>
        <v>79.8997896190339</v>
      </c>
      <c r="AJ44" s="58" t="str">
        <f t="shared" si="26"/>
        <v>AB</v>
      </c>
      <c r="AK44" s="55"/>
      <c r="AL44" s="16" t="s">
        <v>119</v>
      </c>
      <c r="AM44" s="59">
        <f t="shared" si="27"/>
        <v>79.8997896190339</v>
      </c>
    </row>
    <row r="45" ht="12.75" customHeight="1" spans="1:39">
      <c r="A45" s="16">
        <v>32</v>
      </c>
      <c r="B45" s="16">
        <v>253100460</v>
      </c>
      <c r="C45" s="50"/>
      <c r="D45" s="50" t="s">
        <v>167</v>
      </c>
      <c r="E45" s="18">
        <v>100</v>
      </c>
      <c r="F45" s="18">
        <f t="shared" si="3"/>
        <v>3.33</v>
      </c>
      <c r="G45" s="18">
        <v>60</v>
      </c>
      <c r="H45" s="18">
        <f t="shared" si="4"/>
        <v>9</v>
      </c>
      <c r="I45" s="69">
        <v>83</v>
      </c>
      <c r="J45" s="18">
        <f t="shared" si="5"/>
        <v>12.45</v>
      </c>
      <c r="K45" s="18">
        <f t="shared" si="0"/>
        <v>24.78</v>
      </c>
      <c r="L45" s="18">
        <f t="shared" si="6"/>
        <v>74.3474347434744</v>
      </c>
      <c r="M45" s="18" t="str">
        <f t="shared" si="7"/>
        <v>LULUS</v>
      </c>
      <c r="N45" s="18">
        <f t="shared" si="8"/>
        <v>100</v>
      </c>
      <c r="O45" s="18">
        <f t="shared" si="9"/>
        <v>3.33</v>
      </c>
      <c r="P45" s="18">
        <f t="shared" si="10"/>
        <v>60</v>
      </c>
      <c r="Q45" s="18">
        <f t="shared" si="11"/>
        <v>9</v>
      </c>
      <c r="R45" s="18">
        <f t="shared" si="12"/>
        <v>83</v>
      </c>
      <c r="S45" s="18">
        <f t="shared" si="13"/>
        <v>12.45</v>
      </c>
      <c r="T45" s="18">
        <f t="shared" si="1"/>
        <v>24.78</v>
      </c>
      <c r="U45" s="18">
        <f t="shared" si="14"/>
        <v>74.3474347434744</v>
      </c>
      <c r="V45" s="18" t="str">
        <f t="shared" si="15"/>
        <v>LULUS</v>
      </c>
      <c r="W45" s="18">
        <f t="shared" si="16"/>
        <v>100</v>
      </c>
      <c r="X45" s="49">
        <f t="shared" si="17"/>
        <v>3.34</v>
      </c>
      <c r="Y45" s="18">
        <f t="shared" si="18"/>
        <v>60</v>
      </c>
      <c r="Z45" s="49">
        <f t="shared" si="19"/>
        <v>9</v>
      </c>
      <c r="AA45" s="67"/>
      <c r="AB45" s="18">
        <f t="shared" si="20"/>
        <v>0</v>
      </c>
      <c r="AC45" s="18">
        <f t="shared" si="2"/>
        <v>12.34</v>
      </c>
      <c r="AD45" s="49">
        <f t="shared" si="21"/>
        <v>37.0125974805039</v>
      </c>
      <c r="AE45" s="47" t="str">
        <f t="shared" si="22"/>
        <v>TIDAK LULUS</v>
      </c>
      <c r="AF45" s="55"/>
      <c r="AG45" s="18">
        <f t="shared" si="23"/>
        <v>49.56</v>
      </c>
      <c r="AH45" s="18">
        <f t="shared" si="24"/>
        <v>12.34</v>
      </c>
      <c r="AI45" s="34">
        <f t="shared" si="25"/>
        <v>61.9024889891509</v>
      </c>
      <c r="AJ45" s="58" t="str">
        <f t="shared" si="26"/>
        <v>C</v>
      </c>
      <c r="AK45" s="55"/>
      <c r="AL45" s="47" t="s">
        <v>119</v>
      </c>
      <c r="AM45" s="59">
        <f t="shared" si="27"/>
        <v>61.9024889891509</v>
      </c>
    </row>
    <row r="46" ht="12.75" customHeight="1" spans="1:39">
      <c r="A46" s="16">
        <v>33</v>
      </c>
      <c r="B46" s="16">
        <v>253100461</v>
      </c>
      <c r="C46" s="50"/>
      <c r="D46" s="50" t="s">
        <v>168</v>
      </c>
      <c r="E46" s="18">
        <v>92.86</v>
      </c>
      <c r="F46" s="18">
        <f t="shared" si="3"/>
        <v>3.092238</v>
      </c>
      <c r="G46" s="67">
        <v>70</v>
      </c>
      <c r="H46" s="18">
        <f t="shared" si="4"/>
        <v>10.5</v>
      </c>
      <c r="I46" s="70">
        <v>27</v>
      </c>
      <c r="J46" s="18">
        <f t="shared" si="5"/>
        <v>4.05</v>
      </c>
      <c r="K46" s="18">
        <f t="shared" si="0"/>
        <v>17.642238</v>
      </c>
      <c r="L46" s="18">
        <f t="shared" si="6"/>
        <v>52.9320072007201</v>
      </c>
      <c r="M46" s="18" t="str">
        <f t="shared" si="7"/>
        <v>TIDAK LULUS</v>
      </c>
      <c r="N46" s="18">
        <f t="shared" si="8"/>
        <v>92.86</v>
      </c>
      <c r="O46" s="18">
        <f t="shared" si="9"/>
        <v>3.092238</v>
      </c>
      <c r="P46" s="18">
        <f t="shared" si="10"/>
        <v>70</v>
      </c>
      <c r="Q46" s="18">
        <f t="shared" si="11"/>
        <v>10.5</v>
      </c>
      <c r="R46" s="18">
        <f t="shared" si="12"/>
        <v>27</v>
      </c>
      <c r="S46" s="18">
        <f t="shared" si="13"/>
        <v>4.05</v>
      </c>
      <c r="T46" s="18">
        <f t="shared" si="1"/>
        <v>17.642238</v>
      </c>
      <c r="U46" s="18">
        <f t="shared" si="14"/>
        <v>52.9320072007201</v>
      </c>
      <c r="V46" s="18" t="str">
        <f t="shared" si="15"/>
        <v>TIDAK LULUS</v>
      </c>
      <c r="W46" s="18">
        <f t="shared" si="16"/>
        <v>92.86</v>
      </c>
      <c r="X46" s="49">
        <f t="shared" si="17"/>
        <v>3.101524</v>
      </c>
      <c r="Y46" s="18">
        <f t="shared" si="18"/>
        <v>70</v>
      </c>
      <c r="Z46" s="49">
        <f t="shared" si="19"/>
        <v>10.5</v>
      </c>
      <c r="AA46" s="67"/>
      <c r="AB46" s="18">
        <f t="shared" si="20"/>
        <v>0</v>
      </c>
      <c r="AC46" s="18">
        <f t="shared" si="2"/>
        <v>13.601524</v>
      </c>
      <c r="AD46" s="49">
        <f t="shared" si="21"/>
        <v>40.7964127174565</v>
      </c>
      <c r="AE46" s="47" t="str">
        <f t="shared" si="22"/>
        <v>TIDAK LULUS</v>
      </c>
      <c r="AF46" s="55"/>
      <c r="AG46" s="18">
        <f t="shared" si="23"/>
        <v>35.284476</v>
      </c>
      <c r="AH46" s="18">
        <f t="shared" si="24"/>
        <v>13.601524</v>
      </c>
      <c r="AI46" s="34">
        <f t="shared" si="25"/>
        <v>48.8868090396322</v>
      </c>
      <c r="AJ46" s="58" t="str">
        <f t="shared" si="26"/>
        <v>E</v>
      </c>
      <c r="AK46" s="55"/>
      <c r="AL46" s="16" t="s">
        <v>119</v>
      </c>
      <c r="AM46" s="59">
        <f t="shared" si="27"/>
        <v>48.8868090396322</v>
      </c>
    </row>
    <row r="47" ht="12.75" customHeight="1" spans="1:39">
      <c r="A47" s="16">
        <v>34</v>
      </c>
      <c r="B47" s="16"/>
      <c r="C47" s="50"/>
      <c r="D47" s="50"/>
      <c r="E47" s="18"/>
      <c r="F47" s="18">
        <f t="shared" si="3"/>
        <v>0</v>
      </c>
      <c r="G47" s="18"/>
      <c r="H47" s="18">
        <f t="shared" si="4"/>
        <v>0</v>
      </c>
      <c r="I47" s="69"/>
      <c r="J47" s="18">
        <f t="shared" si="5"/>
        <v>0</v>
      </c>
      <c r="K47" s="18">
        <f t="shared" si="0"/>
        <v>0</v>
      </c>
      <c r="L47" s="18">
        <f t="shared" si="6"/>
        <v>0</v>
      </c>
      <c r="M47" s="18" t="str">
        <f t="shared" si="7"/>
        <v>TIDAK LULUS</v>
      </c>
      <c r="N47" s="18">
        <f t="shared" si="8"/>
        <v>0</v>
      </c>
      <c r="O47" s="18">
        <f t="shared" si="9"/>
        <v>0</v>
      </c>
      <c r="P47" s="18">
        <f t="shared" si="10"/>
        <v>0</v>
      </c>
      <c r="Q47" s="18">
        <f t="shared" si="11"/>
        <v>0</v>
      </c>
      <c r="R47" s="18">
        <f t="shared" si="12"/>
        <v>0</v>
      </c>
      <c r="S47" s="18">
        <f t="shared" si="13"/>
        <v>0</v>
      </c>
      <c r="T47" s="18">
        <f t="shared" si="1"/>
        <v>0</v>
      </c>
      <c r="U47" s="18">
        <f t="shared" si="14"/>
        <v>0</v>
      </c>
      <c r="V47" s="18" t="str">
        <f t="shared" si="15"/>
        <v>TIDAK LULUS</v>
      </c>
      <c r="W47" s="18">
        <f t="shared" si="16"/>
        <v>0</v>
      </c>
      <c r="X47" s="49">
        <f t="shared" si="17"/>
        <v>0</v>
      </c>
      <c r="Y47" s="18">
        <f t="shared" si="18"/>
        <v>0</v>
      </c>
      <c r="Z47" s="49">
        <f t="shared" si="19"/>
        <v>0</v>
      </c>
      <c r="AA47" s="18"/>
      <c r="AB47" s="18">
        <f t="shared" si="20"/>
        <v>0</v>
      </c>
      <c r="AC47" s="18">
        <f t="shared" si="2"/>
        <v>0</v>
      </c>
      <c r="AD47" s="49">
        <f t="shared" si="21"/>
        <v>0</v>
      </c>
      <c r="AE47" s="47" t="str">
        <f t="shared" si="22"/>
        <v>TIDAK LULUS</v>
      </c>
      <c r="AF47" s="55"/>
      <c r="AG47" s="18">
        <f t="shared" si="23"/>
        <v>0</v>
      </c>
      <c r="AH47" s="18">
        <f t="shared" si="24"/>
        <v>0</v>
      </c>
      <c r="AI47" s="34">
        <f t="shared" si="25"/>
        <v>0</v>
      </c>
      <c r="AJ47" s="58" t="str">
        <f t="shared" si="26"/>
        <v>E</v>
      </c>
      <c r="AK47" s="55"/>
      <c r="AL47" s="16" t="s">
        <v>119</v>
      </c>
      <c r="AM47" s="59">
        <f t="shared" si="27"/>
        <v>0</v>
      </c>
    </row>
    <row r="48" ht="12.75" customHeight="1" spans="1:39">
      <c r="A48" s="16">
        <v>35</v>
      </c>
      <c r="B48" s="16"/>
      <c r="C48" s="50"/>
      <c r="D48" s="50"/>
      <c r="E48" s="18"/>
      <c r="F48" s="18">
        <f t="shared" si="3"/>
        <v>0</v>
      </c>
      <c r="G48" s="18"/>
      <c r="H48" s="18">
        <f t="shared" si="4"/>
        <v>0</v>
      </c>
      <c r="I48" s="69"/>
      <c r="J48" s="18">
        <f t="shared" si="5"/>
        <v>0</v>
      </c>
      <c r="K48" s="18">
        <f t="shared" si="0"/>
        <v>0</v>
      </c>
      <c r="L48" s="18">
        <f t="shared" si="6"/>
        <v>0</v>
      </c>
      <c r="M48" s="18" t="str">
        <f t="shared" si="7"/>
        <v>TIDAK LULUS</v>
      </c>
      <c r="N48" s="18">
        <f t="shared" si="8"/>
        <v>0</v>
      </c>
      <c r="O48" s="18">
        <f t="shared" si="9"/>
        <v>0</v>
      </c>
      <c r="P48" s="18">
        <f t="shared" si="10"/>
        <v>0</v>
      </c>
      <c r="Q48" s="18">
        <f t="shared" si="11"/>
        <v>0</v>
      </c>
      <c r="R48" s="18">
        <f t="shared" si="12"/>
        <v>0</v>
      </c>
      <c r="S48" s="18">
        <f t="shared" si="13"/>
        <v>0</v>
      </c>
      <c r="T48" s="18">
        <f t="shared" si="1"/>
        <v>0</v>
      </c>
      <c r="U48" s="18">
        <f t="shared" si="14"/>
        <v>0</v>
      </c>
      <c r="V48" s="18" t="str">
        <f t="shared" si="15"/>
        <v>TIDAK LULUS</v>
      </c>
      <c r="W48" s="18">
        <f t="shared" si="16"/>
        <v>0</v>
      </c>
      <c r="X48" s="49">
        <f t="shared" si="17"/>
        <v>0</v>
      </c>
      <c r="Y48" s="18">
        <f t="shared" si="18"/>
        <v>0</v>
      </c>
      <c r="Z48" s="49">
        <f t="shared" si="19"/>
        <v>0</v>
      </c>
      <c r="AA48" s="18"/>
      <c r="AB48" s="18">
        <f t="shared" si="20"/>
        <v>0</v>
      </c>
      <c r="AC48" s="18">
        <f t="shared" si="2"/>
        <v>0</v>
      </c>
      <c r="AD48" s="49">
        <f t="shared" si="21"/>
        <v>0</v>
      </c>
      <c r="AE48" s="47" t="str">
        <f t="shared" si="22"/>
        <v>TIDAK LULUS</v>
      </c>
      <c r="AF48" s="55"/>
      <c r="AG48" s="18">
        <f t="shared" si="23"/>
        <v>0</v>
      </c>
      <c r="AH48" s="18">
        <f t="shared" si="24"/>
        <v>0</v>
      </c>
      <c r="AI48" s="34">
        <f t="shared" si="25"/>
        <v>0</v>
      </c>
      <c r="AJ48" s="58" t="str">
        <f t="shared" si="26"/>
        <v>E</v>
      </c>
      <c r="AK48" s="55"/>
      <c r="AL48" s="16" t="s">
        <v>119</v>
      </c>
      <c r="AM48" s="59">
        <f t="shared" si="27"/>
        <v>0</v>
      </c>
    </row>
    <row r="49" ht="12.75" customHeight="1" spans="1:39">
      <c r="A49" s="16">
        <v>36</v>
      </c>
      <c r="B49" s="16"/>
      <c r="C49" s="50"/>
      <c r="D49" s="50"/>
      <c r="E49" s="18"/>
      <c r="F49" s="18">
        <f t="shared" si="3"/>
        <v>0</v>
      </c>
      <c r="G49" s="18"/>
      <c r="H49" s="18">
        <f t="shared" si="4"/>
        <v>0</v>
      </c>
      <c r="I49" s="69"/>
      <c r="J49" s="18">
        <f t="shared" si="5"/>
        <v>0</v>
      </c>
      <c r="K49" s="18">
        <f t="shared" si="0"/>
        <v>0</v>
      </c>
      <c r="L49" s="18">
        <f t="shared" si="6"/>
        <v>0</v>
      </c>
      <c r="M49" s="18" t="str">
        <f t="shared" si="7"/>
        <v>TIDAK LULUS</v>
      </c>
      <c r="N49" s="18">
        <f t="shared" si="8"/>
        <v>0</v>
      </c>
      <c r="O49" s="18">
        <f t="shared" si="9"/>
        <v>0</v>
      </c>
      <c r="P49" s="18">
        <f t="shared" si="10"/>
        <v>0</v>
      </c>
      <c r="Q49" s="18">
        <f t="shared" si="11"/>
        <v>0</v>
      </c>
      <c r="R49" s="18">
        <f t="shared" si="12"/>
        <v>0</v>
      </c>
      <c r="S49" s="18">
        <f t="shared" si="13"/>
        <v>0</v>
      </c>
      <c r="T49" s="18">
        <f t="shared" si="1"/>
        <v>0</v>
      </c>
      <c r="U49" s="18">
        <f t="shared" si="14"/>
        <v>0</v>
      </c>
      <c r="V49" s="18" t="str">
        <f t="shared" si="15"/>
        <v>TIDAK LULUS</v>
      </c>
      <c r="W49" s="18">
        <f t="shared" si="16"/>
        <v>0</v>
      </c>
      <c r="X49" s="49">
        <f t="shared" si="17"/>
        <v>0</v>
      </c>
      <c r="Y49" s="18">
        <f t="shared" si="18"/>
        <v>0</v>
      </c>
      <c r="Z49" s="49">
        <f t="shared" si="19"/>
        <v>0</v>
      </c>
      <c r="AA49" s="18"/>
      <c r="AB49" s="18">
        <f t="shared" si="20"/>
        <v>0</v>
      </c>
      <c r="AC49" s="18">
        <f t="shared" si="2"/>
        <v>0</v>
      </c>
      <c r="AD49" s="49">
        <f t="shared" si="21"/>
        <v>0</v>
      </c>
      <c r="AE49" s="47" t="str">
        <f t="shared" si="22"/>
        <v>TIDAK LULUS</v>
      </c>
      <c r="AF49" s="55"/>
      <c r="AG49" s="18">
        <f t="shared" si="23"/>
        <v>0</v>
      </c>
      <c r="AH49" s="18">
        <f t="shared" si="24"/>
        <v>0</v>
      </c>
      <c r="AI49" s="34">
        <f t="shared" si="25"/>
        <v>0</v>
      </c>
      <c r="AJ49" s="58" t="str">
        <f t="shared" si="26"/>
        <v>E</v>
      </c>
      <c r="AK49" s="55"/>
      <c r="AL49" s="16" t="s">
        <v>119</v>
      </c>
      <c r="AM49" s="59">
        <f t="shared" si="27"/>
        <v>0</v>
      </c>
    </row>
    <row r="50" ht="12.75" customHeight="1" spans="1:39">
      <c r="A50" s="16">
        <v>37</v>
      </c>
      <c r="B50" s="16"/>
      <c r="C50" s="50"/>
      <c r="D50" s="50"/>
      <c r="E50" s="18"/>
      <c r="F50" s="18">
        <f t="shared" si="3"/>
        <v>0</v>
      </c>
      <c r="G50" s="18"/>
      <c r="H50" s="18">
        <f t="shared" si="4"/>
        <v>0</v>
      </c>
      <c r="I50" s="69"/>
      <c r="J50" s="18">
        <f t="shared" si="5"/>
        <v>0</v>
      </c>
      <c r="K50" s="18">
        <f t="shared" si="0"/>
        <v>0</v>
      </c>
      <c r="L50" s="18">
        <f t="shared" si="6"/>
        <v>0</v>
      </c>
      <c r="M50" s="18" t="str">
        <f t="shared" si="7"/>
        <v>TIDAK LULUS</v>
      </c>
      <c r="N50" s="18">
        <f t="shared" si="8"/>
        <v>0</v>
      </c>
      <c r="O50" s="18">
        <f t="shared" si="9"/>
        <v>0</v>
      </c>
      <c r="P50" s="18">
        <f t="shared" si="10"/>
        <v>0</v>
      </c>
      <c r="Q50" s="18">
        <f t="shared" si="11"/>
        <v>0</v>
      </c>
      <c r="R50" s="18">
        <f t="shared" si="12"/>
        <v>0</v>
      </c>
      <c r="S50" s="18">
        <f t="shared" si="13"/>
        <v>0</v>
      </c>
      <c r="T50" s="18">
        <f t="shared" si="1"/>
        <v>0</v>
      </c>
      <c r="U50" s="18">
        <f t="shared" si="14"/>
        <v>0</v>
      </c>
      <c r="V50" s="18" t="str">
        <f t="shared" si="15"/>
        <v>TIDAK LULUS</v>
      </c>
      <c r="W50" s="18">
        <f t="shared" si="16"/>
        <v>0</v>
      </c>
      <c r="X50" s="49">
        <f t="shared" si="17"/>
        <v>0</v>
      </c>
      <c r="Y50" s="18">
        <f t="shared" si="18"/>
        <v>0</v>
      </c>
      <c r="Z50" s="49">
        <f t="shared" si="19"/>
        <v>0</v>
      </c>
      <c r="AA50" s="18"/>
      <c r="AB50" s="18">
        <f t="shared" si="20"/>
        <v>0</v>
      </c>
      <c r="AC50" s="18">
        <f t="shared" si="2"/>
        <v>0</v>
      </c>
      <c r="AD50" s="49">
        <f t="shared" si="21"/>
        <v>0</v>
      </c>
      <c r="AE50" s="47" t="str">
        <f t="shared" si="22"/>
        <v>TIDAK LULUS</v>
      </c>
      <c r="AF50" s="55"/>
      <c r="AG50" s="18">
        <f t="shared" si="23"/>
        <v>0</v>
      </c>
      <c r="AH50" s="18">
        <f t="shared" si="24"/>
        <v>0</v>
      </c>
      <c r="AI50" s="34">
        <f t="shared" si="25"/>
        <v>0</v>
      </c>
      <c r="AJ50" s="58" t="str">
        <f t="shared" si="26"/>
        <v>E</v>
      </c>
      <c r="AK50" s="55"/>
      <c r="AL50" s="16" t="s">
        <v>119</v>
      </c>
      <c r="AM50" s="59">
        <f t="shared" si="27"/>
        <v>0</v>
      </c>
    </row>
    <row r="51" ht="12.75" customHeight="1" spans="1:39">
      <c r="A51" s="16">
        <v>38</v>
      </c>
      <c r="B51" s="47"/>
      <c r="C51" s="51"/>
      <c r="D51" s="51"/>
      <c r="E51" s="49"/>
      <c r="F51" s="18">
        <f t="shared" si="3"/>
        <v>0</v>
      </c>
      <c r="G51" s="18"/>
      <c r="H51" s="18">
        <f t="shared" si="4"/>
        <v>0</v>
      </c>
      <c r="I51" s="71"/>
      <c r="J51" s="18">
        <f t="shared" si="5"/>
        <v>0</v>
      </c>
      <c r="K51" s="18">
        <f t="shared" si="0"/>
        <v>0</v>
      </c>
      <c r="L51" s="18">
        <f t="shared" si="6"/>
        <v>0</v>
      </c>
      <c r="M51" s="18" t="str">
        <f t="shared" si="7"/>
        <v>TIDAK LULUS</v>
      </c>
      <c r="N51" s="18">
        <f t="shared" si="8"/>
        <v>0</v>
      </c>
      <c r="O51" s="18">
        <f t="shared" si="9"/>
        <v>0</v>
      </c>
      <c r="P51" s="18">
        <f t="shared" si="10"/>
        <v>0</v>
      </c>
      <c r="Q51" s="18">
        <f t="shared" si="11"/>
        <v>0</v>
      </c>
      <c r="R51" s="18">
        <f t="shared" si="12"/>
        <v>0</v>
      </c>
      <c r="S51" s="18">
        <f t="shared" si="13"/>
        <v>0</v>
      </c>
      <c r="T51" s="18">
        <f t="shared" si="1"/>
        <v>0</v>
      </c>
      <c r="U51" s="18">
        <f t="shared" si="14"/>
        <v>0</v>
      </c>
      <c r="V51" s="18" t="str">
        <f t="shared" si="15"/>
        <v>TIDAK LULUS</v>
      </c>
      <c r="W51" s="18">
        <f t="shared" si="16"/>
        <v>0</v>
      </c>
      <c r="X51" s="49">
        <f t="shared" si="17"/>
        <v>0</v>
      </c>
      <c r="Y51" s="18">
        <f t="shared" si="18"/>
        <v>0</v>
      </c>
      <c r="Z51" s="49">
        <f t="shared" si="19"/>
        <v>0</v>
      </c>
      <c r="AA51" s="49"/>
      <c r="AB51" s="49">
        <f t="shared" si="20"/>
        <v>0</v>
      </c>
      <c r="AC51" s="18">
        <f t="shared" si="2"/>
        <v>0</v>
      </c>
      <c r="AD51" s="49">
        <f t="shared" si="21"/>
        <v>0</v>
      </c>
      <c r="AE51" s="47" t="str">
        <f t="shared" si="22"/>
        <v>TIDAK LULUS</v>
      </c>
      <c r="AF51" s="55"/>
      <c r="AG51" s="18">
        <f t="shared" si="23"/>
        <v>0</v>
      </c>
      <c r="AH51" s="18">
        <f t="shared" si="24"/>
        <v>0</v>
      </c>
      <c r="AI51" s="34">
        <f t="shared" si="25"/>
        <v>0</v>
      </c>
      <c r="AJ51" s="58" t="str">
        <f t="shared" si="26"/>
        <v>E</v>
      </c>
      <c r="AK51" s="55"/>
      <c r="AL51" s="47" t="s">
        <v>119</v>
      </c>
      <c r="AM51" s="59">
        <f t="shared" si="27"/>
        <v>0</v>
      </c>
    </row>
    <row r="52" ht="12.75" customHeight="1" spans="1:39">
      <c r="A52" s="16">
        <v>39</v>
      </c>
      <c r="B52" s="16"/>
      <c r="C52" s="50"/>
      <c r="D52" s="50"/>
      <c r="E52" s="18"/>
      <c r="F52" s="18">
        <f t="shared" si="3"/>
        <v>0</v>
      </c>
      <c r="G52" s="18"/>
      <c r="H52" s="18">
        <f t="shared" si="4"/>
        <v>0</v>
      </c>
      <c r="I52" s="69"/>
      <c r="J52" s="18">
        <f t="shared" si="5"/>
        <v>0</v>
      </c>
      <c r="K52" s="18">
        <f t="shared" si="0"/>
        <v>0</v>
      </c>
      <c r="L52" s="18">
        <f t="shared" si="6"/>
        <v>0</v>
      </c>
      <c r="M52" s="18" t="str">
        <f t="shared" si="7"/>
        <v>TIDAK LULUS</v>
      </c>
      <c r="N52" s="18">
        <f t="shared" si="8"/>
        <v>0</v>
      </c>
      <c r="O52" s="18">
        <f t="shared" si="9"/>
        <v>0</v>
      </c>
      <c r="P52" s="18">
        <f t="shared" si="10"/>
        <v>0</v>
      </c>
      <c r="Q52" s="18">
        <f t="shared" si="11"/>
        <v>0</v>
      </c>
      <c r="R52" s="18">
        <f t="shared" si="12"/>
        <v>0</v>
      </c>
      <c r="S52" s="18">
        <f t="shared" si="13"/>
        <v>0</v>
      </c>
      <c r="T52" s="18">
        <f t="shared" si="1"/>
        <v>0</v>
      </c>
      <c r="U52" s="18">
        <f t="shared" si="14"/>
        <v>0</v>
      </c>
      <c r="V52" s="18" t="str">
        <f t="shared" si="15"/>
        <v>TIDAK LULUS</v>
      </c>
      <c r="W52" s="18">
        <f t="shared" si="16"/>
        <v>0</v>
      </c>
      <c r="X52" s="18">
        <f t="shared" si="17"/>
        <v>0</v>
      </c>
      <c r="Y52" s="18">
        <f t="shared" si="18"/>
        <v>0</v>
      </c>
      <c r="Z52" s="18">
        <f t="shared" si="19"/>
        <v>0</v>
      </c>
      <c r="AA52" s="18"/>
      <c r="AB52" s="18">
        <f t="shared" si="20"/>
        <v>0</v>
      </c>
      <c r="AC52" s="18">
        <f t="shared" si="2"/>
        <v>0</v>
      </c>
      <c r="AD52" s="18">
        <f t="shared" si="21"/>
        <v>0</v>
      </c>
      <c r="AE52" s="16" t="str">
        <f t="shared" si="22"/>
        <v>TIDAK LULUS</v>
      </c>
      <c r="AF52" s="55"/>
      <c r="AG52" s="18">
        <f t="shared" si="23"/>
        <v>0</v>
      </c>
      <c r="AH52" s="18">
        <f t="shared" si="24"/>
        <v>0</v>
      </c>
      <c r="AI52" s="34">
        <f t="shared" si="25"/>
        <v>0</v>
      </c>
      <c r="AJ52" s="35" t="str">
        <f t="shared" si="26"/>
        <v>E</v>
      </c>
      <c r="AK52" s="55"/>
      <c r="AL52" s="16" t="s">
        <v>119</v>
      </c>
      <c r="AM52" s="43">
        <f t="shared" si="27"/>
        <v>0</v>
      </c>
    </row>
    <row r="53" ht="12.75" customHeight="1" spans="5:35"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2"/>
      <c r="AG53" s="36"/>
      <c r="AH53" s="36"/>
      <c r="AI53" s="36"/>
    </row>
    <row r="54" ht="12.75" customHeight="1" spans="5:23"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ht="12.75" customHeight="1" spans="5:23">
      <c r="E55" s="2"/>
      <c r="L55" s="62" t="s">
        <v>169</v>
      </c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ht="12.75" customHeight="1" spans="5:36">
      <c r="E56" s="20"/>
      <c r="F56" s="21" t="s">
        <v>170</v>
      </c>
      <c r="H56" s="22"/>
      <c r="I56" s="22"/>
      <c r="J56" s="22"/>
      <c r="K56" s="22"/>
      <c r="L56" s="22" t="s">
        <v>171</v>
      </c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AE56" s="22"/>
      <c r="AF56" s="22"/>
      <c r="AG56" s="37"/>
      <c r="AH56" s="37"/>
      <c r="AI56" s="37"/>
      <c r="AJ56" s="37"/>
    </row>
    <row r="57" ht="12.75" customHeight="1" spans="5:36">
      <c r="E57" s="2"/>
      <c r="F57" s="22" t="s">
        <v>172</v>
      </c>
      <c r="G57" s="22"/>
      <c r="H57" s="22"/>
      <c r="I57" s="22"/>
      <c r="J57" s="22"/>
      <c r="K57" s="22"/>
      <c r="L57" s="2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AE57" s="22"/>
      <c r="AF57" s="22"/>
      <c r="AG57" s="22"/>
      <c r="AH57" s="22"/>
      <c r="AI57" s="22"/>
      <c r="AJ57" s="22"/>
    </row>
    <row r="58" ht="12.75" customHeight="1" spans="5:36">
      <c r="E58" s="2"/>
      <c r="F58" s="22"/>
      <c r="G58" s="22"/>
      <c r="H58" s="22"/>
      <c r="I58" s="22"/>
      <c r="J58" s="22"/>
      <c r="K58" s="22"/>
      <c r="L58" s="2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AE58" s="22"/>
      <c r="AF58" s="22"/>
      <c r="AG58" s="22"/>
      <c r="AH58" s="22"/>
      <c r="AI58" s="22"/>
      <c r="AJ58" s="22"/>
    </row>
    <row r="59" ht="12.75" customHeight="1" spans="5:36">
      <c r="E59" s="2"/>
      <c r="F59" s="22"/>
      <c r="G59" s="22"/>
      <c r="H59" s="22"/>
      <c r="I59" s="22"/>
      <c r="J59" s="22"/>
      <c r="K59" s="22"/>
      <c r="L59" s="2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AE59" s="22"/>
      <c r="AF59" s="22"/>
      <c r="AG59" s="22"/>
      <c r="AH59" s="22"/>
      <c r="AI59" s="22"/>
      <c r="AJ59" s="22"/>
    </row>
    <row r="60" ht="12.75" customHeight="1" spans="5:34">
      <c r="E60" s="2"/>
      <c r="F60" s="22" t="s">
        <v>173</v>
      </c>
      <c r="G60" s="22"/>
      <c r="H60" s="22"/>
      <c r="I60" s="22"/>
      <c r="J60" s="22"/>
      <c r="K60" s="22"/>
      <c r="L60" s="22" t="s">
        <v>174</v>
      </c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AE60" s="22"/>
      <c r="AF60" s="22"/>
      <c r="AG60" s="38"/>
      <c r="AH60" s="38"/>
    </row>
    <row r="61" ht="12.75" customHeight="1" spans="5:2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ht="12.75" customHeight="1" spans="5:2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ht="12.75" customHeight="1" spans="5:2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ht="12.75" customHeight="1" spans="5:2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ht="12.75" customHeight="1" spans="5:2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ht="12.75" customHeight="1" spans="5:2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ht="12.75" customHeight="1" spans="5:2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ht="12.75" customHeight="1" spans="5:2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ht="12.75" customHeight="1" spans="5:2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ht="12.75" customHeight="1" spans="5:2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ht="12.75" customHeight="1" spans="5:2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ht="12.75" customHeight="1" spans="5:2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ht="12.75" customHeight="1" spans="5:2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ht="12.75" customHeight="1" spans="5:2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ht="12.75" customHeight="1" spans="5:2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ht="12.75" customHeight="1" spans="5:2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ht="12.75" customHeight="1" spans="5:2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ht="12.75" customHeight="1" spans="5:2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ht="12.75" customHeight="1" spans="5:2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ht="12.75" customHeight="1" spans="5:2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ht="12.75" customHeight="1" spans="5:2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ht="12.75" customHeight="1" spans="5:2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ht="12.75" customHeight="1" spans="5:2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ht="12.75" customHeight="1" spans="5:2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ht="12.75" customHeight="1" spans="5:2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ht="12.75" customHeight="1" spans="5:2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ht="12.75" customHeight="1" spans="5:2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ht="12.75" customHeight="1" spans="5:2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ht="12.75" customHeight="1" spans="5:2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ht="12.75" customHeight="1" spans="5:2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ht="12.75" customHeight="1" spans="5:2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ht="12.75" customHeight="1" spans="5:2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ht="12.75" customHeight="1" spans="5:2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ht="12.75" customHeight="1" spans="5:2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ht="12.75" customHeight="1" spans="5:2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ht="12.75" customHeight="1" spans="5:2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ht="12.75" customHeight="1" spans="5:2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ht="12.75" customHeight="1" spans="5:2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ht="12.75" customHeight="1" spans="5:2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ht="12.75" customHeight="1" spans="5:2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ht="12.75" customHeight="1" spans="5:2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ht="12.75" customHeight="1" spans="5:2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ht="12.75" customHeight="1" spans="5:2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ht="12.75" customHeight="1" spans="5:2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ht="12.75" customHeight="1" spans="5:2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ht="12.75" customHeight="1" spans="5:2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ht="12.75" customHeight="1" spans="5:2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ht="12.75" customHeight="1" spans="5:2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ht="12.75" customHeight="1" spans="5:2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ht="12.75" customHeight="1" spans="5:2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ht="12.75" customHeight="1" spans="5:2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ht="12.75" customHeight="1" spans="5:2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ht="12.75" customHeight="1" spans="5:2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ht="12.75" customHeight="1" spans="5:2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ht="12.75" customHeight="1" spans="5:2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ht="12.75" customHeight="1" spans="5:2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ht="12.75" customHeight="1" spans="5:2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ht="12.75" customHeight="1" spans="5:2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ht="12.75" customHeight="1" spans="5:2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ht="12.75" customHeight="1" spans="5:2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ht="12.75" customHeight="1" spans="5:2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ht="12.75" customHeight="1" spans="5:2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ht="12.75" customHeight="1" spans="5:2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ht="12.75" customHeight="1" spans="5:2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ht="12.75" customHeight="1" spans="5:2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ht="12.75" customHeight="1" spans="5:2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ht="12.75" customHeight="1" spans="5:2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ht="12.75" customHeight="1" spans="5:2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ht="12.75" customHeight="1" spans="5:2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ht="12.75" customHeight="1" spans="5:2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ht="12.75" customHeight="1" spans="5:2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ht="12.75" customHeight="1" spans="5:2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ht="12.75" customHeight="1" spans="5:2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ht="12.75" customHeight="1" spans="5:2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ht="12.75" customHeight="1" spans="5:2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ht="12.75" customHeight="1" spans="5:2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ht="12.75" customHeight="1" spans="5:2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ht="12.75" customHeight="1" spans="5:2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ht="12.75" customHeight="1" spans="5:2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ht="12.75" customHeight="1" spans="5:2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ht="12.75" customHeight="1" spans="5:2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ht="12.75" customHeight="1" spans="5:2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ht="12.75" customHeight="1" spans="5:2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ht="12.75" customHeight="1" spans="5:2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ht="12.75" customHeight="1" spans="5:2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ht="12.75" customHeight="1" spans="5:2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ht="12.75" customHeight="1" spans="5:2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ht="12.75" customHeight="1" spans="5:2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ht="12.75" customHeight="1" spans="5:2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ht="12.75" customHeight="1" spans="5:2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ht="12.75" customHeight="1" spans="5:2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ht="12.75" customHeight="1" spans="5:2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ht="12.75" customHeight="1" spans="5:2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ht="12.75" customHeight="1" spans="5:2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ht="12.75" customHeight="1" spans="5:2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ht="12.75" customHeight="1" spans="5:2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ht="12.75" customHeight="1" spans="5:2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ht="12.75" customHeight="1" spans="5:2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ht="12.75" customHeight="1" spans="5:2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ht="12.75" customHeight="1" spans="5:2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ht="12.75" customHeight="1" spans="5:2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ht="12.75" customHeight="1" spans="5:2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ht="12.75" customHeight="1" spans="5:2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ht="12.75" customHeight="1" spans="5:2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ht="12.75" customHeight="1" spans="5:2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ht="12.75" customHeight="1" spans="5:2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ht="12.75" customHeight="1" spans="5:2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ht="12.75" customHeight="1" spans="5:2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ht="12.75" customHeight="1" spans="5:2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ht="12.75" customHeight="1" spans="5:2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ht="12.75" customHeight="1" spans="5:2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ht="12.75" customHeight="1" spans="5:2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ht="12.75" customHeight="1" spans="5:2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ht="12.75" customHeight="1" spans="5:2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ht="12.75" customHeight="1" spans="5:2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ht="12.75" customHeight="1" spans="5:2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ht="12.75" customHeight="1" spans="5:2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ht="12.75" customHeight="1" spans="5:2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ht="12.75" customHeight="1" spans="5:2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ht="12.75" customHeight="1" spans="5:2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ht="12.75" customHeight="1" spans="5:2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ht="12.75" customHeight="1" spans="5:2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ht="12.75" customHeight="1" spans="5:2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ht="12.75" customHeight="1" spans="5:2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ht="12.75" customHeight="1" spans="5:2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ht="12.75" customHeight="1" spans="5:2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ht="12.75" customHeight="1" spans="5:2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ht="12.75" customHeight="1" spans="5:2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ht="12.75" customHeight="1" spans="5:2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ht="12.75" customHeight="1" spans="5:2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ht="12.75" customHeight="1" spans="5:2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ht="12.75" customHeight="1" spans="5:2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ht="12.75" customHeight="1" spans="5:2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ht="12.75" customHeight="1" spans="5:2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ht="12.75" customHeight="1" spans="5:2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ht="12.75" customHeight="1" spans="5:2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ht="12.75" customHeight="1" spans="5:2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ht="12.75" customHeight="1" spans="5:2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ht="12.75" customHeight="1" spans="5:2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ht="12.75" customHeight="1" spans="5:2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ht="12.75" customHeight="1" spans="5:2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ht="12.75" customHeight="1" spans="5:2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ht="12.75" customHeight="1" spans="5:2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ht="12.75" customHeight="1" spans="5:2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ht="12.75" customHeight="1" spans="5:2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ht="12.75" customHeight="1" spans="5:2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ht="12.75" customHeight="1" spans="5:2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ht="12.75" customHeight="1" spans="5:2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ht="12.75" customHeight="1" spans="5:2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ht="12.75" customHeight="1" spans="5:2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ht="12.75" customHeight="1" spans="5:2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ht="12.75" customHeight="1" spans="5:2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ht="12.75" customHeight="1" spans="5:2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ht="12.75" customHeight="1" spans="5:2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ht="12.75" customHeight="1" spans="5:2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ht="12.75" customHeight="1" spans="5:2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ht="12.75" customHeight="1" spans="5:2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ht="12.75" customHeight="1" spans="5:2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ht="12.75" customHeight="1" spans="5:2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ht="12.75" customHeight="1" spans="5:2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ht="12.75" customHeight="1" spans="5:2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ht="12.75" customHeight="1" spans="5:2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ht="12.75" customHeight="1" spans="5:2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ht="12.75" customHeight="1" spans="5:2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ht="12.75" customHeight="1" spans="5:2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ht="12.75" customHeight="1" spans="5:2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ht="12.75" customHeight="1" spans="5:2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ht="12.75" customHeight="1" spans="5:2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ht="12.75" customHeight="1" spans="5:2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ht="12.75" customHeight="1" spans="5:2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ht="12.75" customHeight="1" spans="5:2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ht="12.75" customHeight="1" spans="5:2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ht="12.75" customHeight="1" spans="5:2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ht="12.75" customHeight="1" spans="5:2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ht="12.75" customHeight="1" spans="5:2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ht="12.75" customHeight="1" spans="5:2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ht="12.75" customHeight="1" spans="5:2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ht="12.75" customHeight="1" spans="5:2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ht="12.75" customHeight="1" spans="5:2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ht="12.75" customHeight="1" spans="5:2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ht="12.75" customHeight="1" spans="5:2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ht="12.75" customHeight="1" spans="5:2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ht="12.75" customHeight="1" spans="5:2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ht="12.75" customHeight="1" spans="5:2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ht="12.75" customHeight="1" spans="5:2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ht="12.75" customHeight="1" spans="5:2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ht="12.75" customHeight="1" spans="5:2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ht="12.75" customHeight="1" spans="5:2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ht="12.75" customHeight="1" spans="5:2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ht="12.75" customHeight="1" spans="5:2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ht="12.75" customHeight="1" spans="5:2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ht="12.75" customHeight="1" spans="5:2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ht="12.75" customHeight="1" spans="5:2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ht="12.75" customHeight="1" spans="5:2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ht="12.75" customHeight="1" spans="5:2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ht="12.75" customHeight="1" spans="5:2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ht="12.75" customHeight="1" spans="5:2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ht="12.75" customHeight="1" spans="5:2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ht="12.75" customHeight="1" spans="5:2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ht="12.75" customHeight="1" spans="5:2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ht="12.75" customHeight="1" spans="5:2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ht="12.75" customHeight="1" spans="5:2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ht="12.75" customHeight="1" spans="5:2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ht="12.75" customHeight="1" spans="5:2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ht="12.75" customHeight="1" spans="5:2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ht="12.75" customHeight="1" spans="5:2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ht="12.75" customHeight="1" spans="5:2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ht="12.75" customHeight="1" spans="5:2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ht="12.75" customHeight="1" spans="5:2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ht="12.75" customHeight="1" spans="5:2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ht="12.75" customHeight="1" spans="5:2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ht="12.75" customHeight="1" spans="5:2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ht="12.75" customHeight="1" spans="5:2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ht="12.75" customHeight="1" spans="5:2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ht="12.75" customHeight="1" spans="5:2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ht="12.75" customHeight="1" spans="5:2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ht="12.75" customHeight="1" spans="5:2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ht="12.75" customHeight="1" spans="5:2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ht="12.75" customHeight="1" spans="5:2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ht="12.75" customHeight="1" spans="5:2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ht="12.75" customHeight="1" spans="5:2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ht="12.75" customHeight="1" spans="5:2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ht="12.75" customHeight="1" spans="5:2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ht="12.75" customHeight="1" spans="5:2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ht="12.75" customHeight="1" spans="5:2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ht="12.75" customHeight="1" spans="5:2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ht="12.75" customHeight="1" spans="5:2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ht="12.75" customHeight="1" spans="5:2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ht="12.75" customHeight="1" spans="5:2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ht="12.75" customHeight="1" spans="5:2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ht="12.75" customHeight="1" spans="5:2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ht="12.75" customHeight="1" spans="5:2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ht="12.75" customHeight="1" spans="5:2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ht="12.75" customHeight="1" spans="5:2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ht="12.75" customHeight="1" spans="5:2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ht="12.75" customHeight="1" spans="5:2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ht="12.75" customHeight="1" spans="5:2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ht="12.75" customHeight="1" spans="5:2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ht="12.75" customHeight="1" spans="5:2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ht="12.75" customHeight="1" spans="5:2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ht="12.75" customHeight="1" spans="5:2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ht="12.75" customHeight="1" spans="5:2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ht="12.75" customHeight="1" spans="5:2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ht="12.75" customHeight="1" spans="5:2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ht="12.75" customHeight="1" spans="5:2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ht="12.75" customHeight="1" spans="5:2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ht="12.75" customHeight="1" spans="5:2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ht="12.75" customHeight="1" spans="5:2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ht="12.75" customHeight="1" spans="5:2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ht="12.75" customHeight="1" spans="5:2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ht="12.75" customHeight="1" spans="5:2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ht="12.75" customHeight="1" spans="5:2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ht="12.75" customHeight="1" spans="5:2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ht="12.75" customHeight="1" spans="5:2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ht="12.75" customHeight="1" spans="5:2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ht="12.75" customHeight="1" spans="5:2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ht="12.75" customHeight="1" spans="5:2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ht="12.75" customHeight="1" spans="5:2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ht="12.75" customHeight="1" spans="5:2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ht="12.75" customHeight="1" spans="5:2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ht="12.75" customHeight="1" spans="5:2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ht="12.75" customHeight="1" spans="5:2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ht="12.75" customHeight="1" spans="5:2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ht="12.75" customHeight="1" spans="5:2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ht="12.75" customHeight="1" spans="5:2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ht="12.75" customHeight="1" spans="5:2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ht="12.75" customHeight="1" spans="5:2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ht="12.75" customHeight="1" spans="5:2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ht="12.75" customHeight="1" spans="5:2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ht="12.75" customHeight="1" spans="5:2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ht="12.75" customHeight="1" spans="5:2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ht="12.75" customHeight="1" spans="5:2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ht="12.75" customHeight="1" spans="5:2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ht="12.75" customHeight="1" spans="5:2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ht="12.75" customHeight="1" spans="5:2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ht="12.75" customHeight="1" spans="5:2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ht="12.75" customHeight="1" spans="5:2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ht="12.75" customHeight="1" spans="5:2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ht="12.75" customHeight="1" spans="5:2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ht="12.75" customHeight="1" spans="5:2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ht="12.75" customHeight="1" spans="5:2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ht="12.75" customHeight="1" spans="5:2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ht="12.75" customHeight="1" spans="5:2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ht="12.75" customHeight="1" spans="5:2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ht="12.75" customHeight="1" spans="5:2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ht="12.75" customHeight="1" spans="5:2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ht="12.75" customHeight="1" spans="5:2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ht="12.75" customHeight="1" spans="5:2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ht="12.75" customHeight="1" spans="5:2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ht="12.75" customHeight="1" spans="5:2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ht="12.75" customHeight="1" spans="5:2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ht="12.75" customHeight="1" spans="5:2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ht="12.75" customHeight="1" spans="5:2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ht="12.75" customHeight="1" spans="5:2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ht="12.75" customHeight="1" spans="5:2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ht="12.75" customHeight="1" spans="5:2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ht="12.75" customHeight="1" spans="5:2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ht="12.75" customHeight="1" spans="5:2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ht="12.75" customHeight="1" spans="5:2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ht="12.75" customHeight="1" spans="5:2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ht="12.75" customHeight="1" spans="5:2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ht="12.75" customHeight="1" spans="5:2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ht="12.75" customHeight="1" spans="5:2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ht="12.75" customHeight="1" spans="5:2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ht="12.75" customHeight="1" spans="5:2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ht="12.75" customHeight="1" spans="5:2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ht="12.75" customHeight="1" spans="5:2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ht="12.75" customHeight="1" spans="5:2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ht="12.75" customHeight="1" spans="5:2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ht="12.75" customHeight="1" spans="5:2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ht="12.75" customHeight="1" spans="5:2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ht="12.75" customHeight="1" spans="5:2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ht="12.75" customHeight="1" spans="5:2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ht="12.75" customHeight="1" spans="5:2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ht="12.75" customHeight="1" spans="5:2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ht="12.75" customHeight="1" spans="5:2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ht="12.75" customHeight="1" spans="5:2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ht="12.75" customHeight="1" spans="5:2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ht="12.75" customHeight="1" spans="5:2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ht="12.75" customHeight="1" spans="5:2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ht="12.75" customHeight="1" spans="5:2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ht="12.75" customHeight="1" spans="5:2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ht="12.75" customHeight="1" spans="5:2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ht="12.75" customHeight="1" spans="5:2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ht="12.75" customHeight="1" spans="5:2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ht="12.75" customHeight="1" spans="5:2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ht="12.75" customHeight="1" spans="5:2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ht="12.75" customHeight="1" spans="5:2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ht="12.75" customHeight="1" spans="5:2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ht="12.75" customHeight="1" spans="5:2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ht="12.75" customHeight="1" spans="5:2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ht="12.75" customHeight="1" spans="5:2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ht="12.75" customHeight="1" spans="5:2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ht="12.75" customHeight="1" spans="5:2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ht="12.75" customHeight="1" spans="5:2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ht="12.75" customHeight="1" spans="5:2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ht="12.75" customHeight="1" spans="5:2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ht="12.75" customHeight="1" spans="5:2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ht="12.75" customHeight="1" spans="5:2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ht="12.75" customHeight="1" spans="5:2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ht="12.75" customHeight="1" spans="5:2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ht="12.75" customHeight="1" spans="5:2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ht="12.75" customHeight="1" spans="5:2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ht="12.75" customHeight="1" spans="5:2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ht="12.75" customHeight="1" spans="5:2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ht="12.75" customHeight="1" spans="5:2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ht="12.75" customHeight="1" spans="5:2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ht="12.75" customHeight="1" spans="5:2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ht="12.75" customHeight="1" spans="5:2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ht="12.75" customHeight="1" spans="5:2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ht="12.75" customHeight="1" spans="5:2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ht="12.75" customHeight="1" spans="5:2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ht="12.75" customHeight="1" spans="5:2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ht="12.75" customHeight="1" spans="5:2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ht="12.75" customHeight="1" spans="5:2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ht="12.75" customHeight="1" spans="5:2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ht="12.75" customHeight="1" spans="5:2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ht="12.75" customHeight="1" spans="5:2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ht="12.75" customHeight="1" spans="5:2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ht="12.75" customHeight="1" spans="5:2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ht="12.75" customHeight="1" spans="5:2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ht="12.75" customHeight="1" spans="5:2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ht="12.75" customHeight="1" spans="5:2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ht="12.75" customHeight="1" spans="5:2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ht="12.75" customHeight="1" spans="5:2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ht="12.75" customHeight="1" spans="5:2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ht="12.75" customHeight="1" spans="5:2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ht="12.75" customHeight="1" spans="5:2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ht="12.75" customHeight="1" spans="5:2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ht="12.75" customHeight="1" spans="5:2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ht="12.75" customHeight="1" spans="5:2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ht="12.75" customHeight="1" spans="5:2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ht="12.75" customHeight="1" spans="5:2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ht="12.75" customHeight="1" spans="5:2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ht="12.75" customHeight="1" spans="5:2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ht="12.75" customHeight="1" spans="5:2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ht="12.75" customHeight="1" spans="5:2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ht="12.75" customHeight="1" spans="5:2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ht="12.75" customHeight="1" spans="5:2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ht="12.75" customHeight="1" spans="5:2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ht="12.75" customHeight="1" spans="5:2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ht="12.75" customHeight="1" spans="5:2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ht="12.75" customHeight="1" spans="5:2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ht="12.75" customHeight="1" spans="5:2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ht="12.75" customHeight="1" spans="5:2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ht="12.75" customHeight="1" spans="5:2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ht="12.75" customHeight="1" spans="5:2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ht="12.75" customHeight="1" spans="5:2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ht="12.75" customHeight="1" spans="5:2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ht="12.75" customHeight="1" spans="5:2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ht="12.75" customHeight="1" spans="5:2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ht="12.75" customHeight="1" spans="5:2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ht="12.75" customHeight="1" spans="5:2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ht="12.75" customHeight="1" spans="5:2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ht="12.75" customHeight="1" spans="5:2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ht="12.75" customHeight="1" spans="5:2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ht="12.75" customHeight="1" spans="5:2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ht="12.75" customHeight="1" spans="5:2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ht="12.75" customHeight="1" spans="5:2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ht="12.75" customHeight="1" spans="5:2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ht="12.75" customHeight="1" spans="5:2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ht="12.75" customHeight="1" spans="5:2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ht="12.75" customHeight="1" spans="5:2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ht="12.75" customHeight="1" spans="5:2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ht="12.75" customHeight="1" spans="5:2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ht="12.75" customHeight="1" spans="5:2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ht="12.75" customHeight="1" spans="5:2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ht="12.75" customHeight="1" spans="5:2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ht="12.75" customHeight="1" spans="5:2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ht="12.75" customHeight="1" spans="5:2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ht="12.75" customHeight="1" spans="5:2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ht="12.75" customHeight="1" spans="5:2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ht="12.75" customHeight="1" spans="5:2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ht="12.75" customHeight="1" spans="5:2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ht="12.75" customHeight="1" spans="5:2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ht="12.75" customHeight="1" spans="5:2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ht="12.75" customHeight="1" spans="5:2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ht="12.75" customHeight="1" spans="5:2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ht="12.75" customHeight="1" spans="5:2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ht="12.75" customHeight="1" spans="5:2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ht="12.75" customHeight="1" spans="5:2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ht="12.75" customHeight="1" spans="5:2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ht="12.75" customHeight="1" spans="5:2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ht="12.75" customHeight="1" spans="5:2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ht="12.75" customHeight="1" spans="5:2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ht="12.75" customHeight="1" spans="5:2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ht="12.75" customHeight="1" spans="5:2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ht="12.75" customHeight="1" spans="5:2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ht="12.75" customHeight="1" spans="5:2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ht="12.75" customHeight="1" spans="5:2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ht="12.75" customHeight="1" spans="5:2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ht="12.75" customHeight="1" spans="5:2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ht="12.75" customHeight="1" spans="5:2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ht="12.75" customHeight="1" spans="5:2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ht="12.75" customHeight="1" spans="5:2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ht="12.75" customHeight="1" spans="5:2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ht="12.75" customHeight="1" spans="5:2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ht="12.75" customHeight="1" spans="5:2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ht="12.75" customHeight="1" spans="5:2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ht="12.75" customHeight="1" spans="5:2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ht="12.75" customHeight="1" spans="5:2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ht="12.75" customHeight="1" spans="5:2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ht="12.75" customHeight="1" spans="5:2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ht="12.75" customHeight="1" spans="5:2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ht="12.75" customHeight="1" spans="5:2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ht="12.75" customHeight="1" spans="5:2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ht="12.75" customHeight="1" spans="5:2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ht="12.75" customHeight="1" spans="5:2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ht="12.75" customHeight="1" spans="5:2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ht="12.75" customHeight="1" spans="5:2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ht="12.75" customHeight="1" spans="5:2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ht="12.75" customHeight="1" spans="5:2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ht="12.75" customHeight="1" spans="5:2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ht="12.75" customHeight="1" spans="5:2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ht="12.75" customHeight="1" spans="5:2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ht="12.75" customHeight="1" spans="5:2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ht="12.75" customHeight="1" spans="5:2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ht="12.75" customHeight="1" spans="5:2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ht="12.75" customHeight="1" spans="5:2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ht="12.75" customHeight="1" spans="5:2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ht="12.75" customHeight="1" spans="5:2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ht="12.75" customHeight="1" spans="5:2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ht="12.75" customHeight="1" spans="5:2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ht="12.75" customHeight="1" spans="5:2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ht="12.75" customHeight="1" spans="5:2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ht="12.75" customHeight="1" spans="5:2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ht="12.75" customHeight="1" spans="5:2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ht="12.75" customHeight="1" spans="5:2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ht="12.75" customHeight="1" spans="5:2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ht="12.75" customHeight="1" spans="5:2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ht="12.75" customHeight="1" spans="5:2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ht="12.75" customHeight="1" spans="5:2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ht="12.75" customHeight="1" spans="5:2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ht="12.75" customHeight="1" spans="5:2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ht="12.75" customHeight="1" spans="5:2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ht="12.75" customHeight="1" spans="5:2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ht="12.75" customHeight="1" spans="5:2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ht="12.75" customHeight="1" spans="5:2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ht="12.75" customHeight="1" spans="5:2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ht="12.75" customHeight="1" spans="5:2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ht="12.75" customHeight="1" spans="5:2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ht="12.75" customHeight="1" spans="5:2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ht="12.75" customHeight="1" spans="5:2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ht="12.75" customHeight="1" spans="5:2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ht="12.75" customHeight="1" spans="5:2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ht="12.75" customHeight="1" spans="5:2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ht="12.75" customHeight="1" spans="5:2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ht="12.75" customHeight="1" spans="5:2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ht="12.75" customHeight="1" spans="5:2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ht="12.75" customHeight="1" spans="5:2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ht="12.75" customHeight="1" spans="5:2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ht="12.75" customHeight="1" spans="5:2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ht="12.75" customHeight="1" spans="5:2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ht="12.75" customHeight="1" spans="5:2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ht="12.75" customHeight="1" spans="5:2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ht="12.75" customHeight="1" spans="5:2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ht="12.75" customHeight="1" spans="5:2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ht="12.75" customHeight="1" spans="5:2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ht="12.75" customHeight="1" spans="5:2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ht="12.75" customHeight="1" spans="5:2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ht="12.75" customHeight="1" spans="5:2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ht="12.75" customHeight="1" spans="5:2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ht="12.75" customHeight="1" spans="5:2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ht="12.75" customHeight="1" spans="5:2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ht="12.75" customHeight="1" spans="5:2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ht="12.75" customHeight="1" spans="5:2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ht="12.75" customHeight="1" spans="5:2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ht="12.75" customHeight="1" spans="5:2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ht="12.75" customHeight="1" spans="5:2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ht="12.75" customHeight="1" spans="5:2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ht="12.75" customHeight="1" spans="5:2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ht="12.75" customHeight="1" spans="5:2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ht="12.75" customHeight="1" spans="5:2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ht="12.75" customHeight="1" spans="5:2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ht="12.75" customHeight="1" spans="5:2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ht="12.75" customHeight="1" spans="5:2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ht="12.75" customHeight="1" spans="5:2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ht="12.75" customHeight="1" spans="5:2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ht="12.75" customHeight="1" spans="5:2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ht="12.75" customHeight="1" spans="5:2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ht="12.75" customHeight="1" spans="5:2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ht="12.75" customHeight="1" spans="5:2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ht="12.75" customHeight="1" spans="5:2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ht="12.75" customHeight="1" spans="5:2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ht="12.75" customHeight="1" spans="5:2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ht="12.75" customHeight="1" spans="5:2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ht="12.75" customHeight="1" spans="5:2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ht="12.75" customHeight="1" spans="5:2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ht="12.75" customHeight="1" spans="5:2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ht="12.75" customHeight="1" spans="5:2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ht="12.75" customHeight="1" spans="5:2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ht="12.75" customHeight="1" spans="5:2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ht="12.75" customHeight="1" spans="5:2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ht="12.75" customHeight="1" spans="5:2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ht="12.75" customHeight="1" spans="5:2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ht="12.75" customHeight="1" spans="5:2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ht="12.75" customHeight="1" spans="5:2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ht="12.75" customHeight="1" spans="5:2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ht="12.75" customHeight="1" spans="5:2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ht="12.75" customHeight="1" spans="5:2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ht="12.75" customHeight="1" spans="5:2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ht="12.75" customHeight="1" spans="5:2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ht="12.75" customHeight="1" spans="5:2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ht="12.75" customHeight="1" spans="5:2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ht="12.75" customHeight="1" spans="5:2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ht="12.75" customHeight="1" spans="5:2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ht="12.75" customHeight="1" spans="5:2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ht="12.75" customHeight="1" spans="5:2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ht="12.75" customHeight="1" spans="5:2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ht="12.75" customHeight="1" spans="5:2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ht="12.75" customHeight="1" spans="5:2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ht="12.75" customHeight="1" spans="5:2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ht="12.75" customHeight="1" spans="5:2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ht="12.75" customHeight="1" spans="5:2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ht="12.75" customHeight="1" spans="5:2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ht="12.75" customHeight="1" spans="5:2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ht="12.75" customHeight="1" spans="5:2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ht="12.75" customHeight="1" spans="5:2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ht="12.75" customHeight="1" spans="5:2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ht="12.75" customHeight="1" spans="5:2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ht="12.75" customHeight="1" spans="5:2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ht="12.75" customHeight="1" spans="5:2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ht="12.75" customHeight="1" spans="5:2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ht="12.75" customHeight="1" spans="5:2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ht="12.75" customHeight="1" spans="5:2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ht="12.75" customHeight="1" spans="5:2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ht="12.75" customHeight="1" spans="5:2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ht="12.75" customHeight="1" spans="5:2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ht="12.75" customHeight="1" spans="5:2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ht="12.75" customHeight="1" spans="5:2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ht="12.75" customHeight="1" spans="5:2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ht="12.75" customHeight="1" spans="5:2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ht="12.75" customHeight="1" spans="5:2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ht="12.75" customHeight="1" spans="5:2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ht="12.75" customHeight="1" spans="5:2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ht="12.75" customHeight="1" spans="5:2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ht="12.75" customHeight="1" spans="5:2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ht="12.75" customHeight="1" spans="5:2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ht="12.75" customHeight="1" spans="5:2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ht="12.75" customHeight="1" spans="5:2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ht="12.75" customHeight="1" spans="5:2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ht="12.75" customHeight="1" spans="5:2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ht="12.75" customHeight="1" spans="5:2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ht="12.75" customHeight="1" spans="5:2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ht="12.75" customHeight="1" spans="5:2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ht="12.75" customHeight="1" spans="5:2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ht="12.75" customHeight="1" spans="5:2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ht="12.75" customHeight="1" spans="5:2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ht="12.75" customHeight="1" spans="5:2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ht="12.75" customHeight="1" spans="5:2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ht="12.75" customHeight="1" spans="5:2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ht="12.75" customHeight="1" spans="5:2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ht="12.75" customHeight="1" spans="5:2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ht="12.75" customHeight="1" spans="5:2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ht="12.75" customHeight="1" spans="5:2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ht="12.75" customHeight="1" spans="5:2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ht="12.75" customHeight="1" spans="5:2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ht="12.75" customHeight="1" spans="5:2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ht="12.75" customHeight="1" spans="5:2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ht="12.75" customHeight="1" spans="5:2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ht="12.75" customHeight="1" spans="5:2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ht="12.75" customHeight="1" spans="5:2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ht="12.75" customHeight="1" spans="5:2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ht="12.75" customHeight="1" spans="5:2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ht="12.75" customHeight="1" spans="5:2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ht="12.75" customHeight="1" spans="5:2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ht="12.75" customHeight="1" spans="5:2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ht="12.75" customHeight="1" spans="5:2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ht="12.75" customHeight="1" spans="5:2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ht="12.75" customHeight="1" spans="5:2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ht="12.75" customHeight="1" spans="5:2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ht="12.75" customHeight="1" spans="5:2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ht="12.75" customHeight="1" spans="5:2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ht="12.75" customHeight="1" spans="5:2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ht="12.75" customHeight="1" spans="5:2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ht="12.75" customHeight="1" spans="5:2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ht="12.75" customHeight="1" spans="5:2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ht="12.75" customHeight="1" spans="5:2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ht="12.75" customHeight="1" spans="5:2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ht="12.75" customHeight="1" spans="5:2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ht="12.75" customHeight="1" spans="5:2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ht="12.75" customHeight="1" spans="5:2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ht="12.75" customHeight="1" spans="5:2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ht="12.75" customHeight="1" spans="5:2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ht="12.75" customHeight="1" spans="5:2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ht="12.75" customHeight="1" spans="5:2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ht="12.75" customHeight="1" spans="5:2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ht="12.75" customHeight="1" spans="5:2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ht="12.75" customHeight="1" spans="5:2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ht="12.75" customHeight="1" spans="5:2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ht="12.75" customHeight="1" spans="5:2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ht="12.75" customHeight="1" spans="5:2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ht="12.75" customHeight="1" spans="5:2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ht="12.75" customHeight="1" spans="5:2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ht="12.75" customHeight="1" spans="5:2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ht="12.75" customHeight="1" spans="5:2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ht="12.75" customHeight="1" spans="5:2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ht="12.75" customHeight="1" spans="5:2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ht="12.75" customHeight="1" spans="5:2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ht="12.75" customHeight="1" spans="5:2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ht="12.75" customHeight="1" spans="5:2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ht="12.75" customHeight="1" spans="5:2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ht="12.75" customHeight="1" spans="5:2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ht="12.75" customHeight="1" spans="5:2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ht="12.75" customHeight="1" spans="5:2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ht="12.75" customHeight="1" spans="5:2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ht="12.75" customHeight="1" spans="5:2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ht="12.75" customHeight="1" spans="5:2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ht="12.75" customHeight="1" spans="5:2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ht="12.75" customHeight="1" spans="5:2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ht="12.75" customHeight="1" spans="5:2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ht="12.75" customHeight="1" spans="5:2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ht="12.75" customHeight="1" spans="5:2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ht="12.75" customHeight="1" spans="5:2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ht="12.75" customHeight="1" spans="5:2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ht="12.75" customHeight="1" spans="5:2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ht="12.75" customHeight="1" spans="5:2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ht="12.75" customHeight="1" spans="5:2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ht="12.75" customHeight="1" spans="5:2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ht="12.75" customHeight="1" spans="5:2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ht="12.75" customHeight="1" spans="5:2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ht="12.75" customHeight="1" spans="5:2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ht="12.75" customHeight="1" spans="5:2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ht="12.75" customHeight="1" spans="5:2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ht="12.75" customHeight="1" spans="5:2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ht="12.75" customHeight="1" spans="5:2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ht="12.75" customHeight="1" spans="5:2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ht="12.75" customHeight="1" spans="5:2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ht="12.75" customHeight="1" spans="5:2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ht="12.75" customHeight="1" spans="5:2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ht="12.75" customHeight="1" spans="5:2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ht="12.75" customHeight="1" spans="5:2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ht="12.75" customHeight="1" spans="5:2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ht="12.75" customHeight="1" spans="5:2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ht="12.75" customHeight="1" spans="5:2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ht="12.75" customHeight="1" spans="5:2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ht="12.75" customHeight="1" spans="5:2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ht="12.75" customHeight="1" spans="5:2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ht="12.75" customHeight="1" spans="5:2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ht="12.75" customHeight="1" spans="5:2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ht="12.75" customHeight="1" spans="5:2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ht="12.75" customHeight="1" spans="5:2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ht="12.75" customHeight="1" spans="5:2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ht="12.75" customHeight="1" spans="5:2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ht="12.75" customHeight="1" spans="5:2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ht="12.75" customHeight="1" spans="5:2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ht="12.75" customHeight="1" spans="5:2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ht="12.75" customHeight="1" spans="5:2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ht="12.75" customHeight="1" spans="5:2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ht="12.75" customHeight="1" spans="5:2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ht="12.75" customHeight="1" spans="5:2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ht="12.75" customHeight="1" spans="5:2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ht="12.75" customHeight="1" spans="5:2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ht="12.75" customHeight="1" spans="5:2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ht="12.75" customHeight="1" spans="5:2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ht="12.75" customHeight="1" spans="5:2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ht="12.75" customHeight="1" spans="5:2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ht="12.75" customHeight="1" spans="5:2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ht="12.75" customHeight="1" spans="5:2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ht="12.75" customHeight="1" spans="5:2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ht="12.75" customHeight="1" spans="5:2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ht="12.75" customHeight="1" spans="5:2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ht="12.75" customHeight="1" spans="5:2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ht="12.75" customHeight="1" spans="5:2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ht="12.75" customHeight="1" spans="5:2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ht="12.75" customHeight="1" spans="5:2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ht="12.75" customHeight="1" spans="5:2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ht="12.75" customHeight="1" spans="5:2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ht="12.75" customHeight="1" spans="5:2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ht="12.75" customHeight="1" spans="5:2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ht="12.75" customHeight="1" spans="5:2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ht="12.75" customHeight="1" spans="5:2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ht="12.75" customHeight="1" spans="5:2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ht="12.75" customHeight="1" spans="5:2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ht="12.75" customHeight="1" spans="5:2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ht="12.75" customHeight="1" spans="5:2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ht="12.75" customHeight="1" spans="5:2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ht="12.75" customHeight="1" spans="5:2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ht="12.75" customHeight="1" spans="5:2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ht="12.75" customHeight="1" spans="5:2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ht="12.75" customHeight="1" spans="5:2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ht="12.75" customHeight="1" spans="5:2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ht="12.75" customHeight="1" spans="5:2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ht="12.75" customHeight="1" spans="5:2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ht="12.75" customHeight="1" spans="5:2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ht="12.75" customHeight="1" spans="5:2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ht="12.75" customHeight="1" spans="5:2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ht="12.75" customHeight="1" spans="5:2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ht="12.75" customHeight="1" spans="5:2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ht="12.75" customHeight="1" spans="5:2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ht="12.75" customHeight="1" spans="5:2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ht="12.75" customHeight="1" spans="5:2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ht="12.75" customHeight="1" spans="5:2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ht="12.75" customHeight="1" spans="5:2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ht="12.75" customHeight="1" spans="5:2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ht="12.75" customHeight="1" spans="5:2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ht="12.75" customHeight="1" spans="5:2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ht="12.75" customHeight="1" spans="5:2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ht="12.75" customHeight="1" spans="5:2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ht="12.75" customHeight="1" spans="5:2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ht="12.75" customHeight="1" spans="5:2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ht="12.75" customHeight="1" spans="5:2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ht="12.75" customHeight="1" spans="5:2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ht="12.75" customHeight="1" spans="5:2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ht="12.75" customHeight="1" spans="5:2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ht="12.75" customHeight="1" spans="5:2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ht="12.75" customHeight="1" spans="5:2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ht="12.75" customHeight="1" spans="5:2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ht="12.75" customHeight="1" spans="5:2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ht="12.75" customHeight="1" spans="5:2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ht="12.75" customHeight="1" spans="5:2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ht="12.75" customHeight="1" spans="5:2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ht="12.75" customHeight="1" spans="5:2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ht="12.75" customHeight="1" spans="5:2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ht="12.75" customHeight="1" spans="5:2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ht="12.75" customHeight="1" spans="5:2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ht="12.75" customHeight="1" spans="5:2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ht="12.75" customHeight="1" spans="5:2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ht="12.75" customHeight="1" spans="5:2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ht="12.75" customHeight="1" spans="5:2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ht="12.75" customHeight="1" spans="5:2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ht="12.75" customHeight="1" spans="5:2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ht="12.75" customHeight="1" spans="5:2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ht="12.75" customHeight="1" spans="5:2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ht="12.75" customHeight="1" spans="5:2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ht="12.75" customHeight="1" spans="5:2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ht="12.75" customHeight="1" spans="5:2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ht="12.75" customHeight="1" spans="5:2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ht="12.75" customHeight="1" spans="5:2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ht="12.75" customHeight="1" spans="5:2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ht="12.75" customHeight="1" spans="5:2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ht="12.75" customHeight="1" spans="5:2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ht="12.75" customHeight="1" spans="5:2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ht="12.75" customHeight="1" spans="5:2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ht="12.75" customHeight="1" spans="5:2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ht="12.75" customHeight="1" spans="5:2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ht="12.75" customHeight="1" spans="5:2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ht="12.75" customHeight="1" spans="5:2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ht="12.75" customHeight="1" spans="5:2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ht="12.75" customHeight="1" spans="5:2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ht="12.75" customHeight="1" spans="5:2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ht="12.75" customHeight="1" spans="5:2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ht="12.75" customHeight="1" spans="5:2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ht="12.75" customHeight="1" spans="5:2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ht="12.75" customHeight="1" spans="5:2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ht="12.75" customHeight="1" spans="5:2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ht="12.75" customHeight="1" spans="5:2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ht="12.75" customHeight="1" spans="5:2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ht="12.75" customHeight="1" spans="5:2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ht="12.75" customHeight="1" spans="5:2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ht="12.75" customHeight="1" spans="5:2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ht="12.75" customHeight="1" spans="5:2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ht="12.75" customHeight="1" spans="5:2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ht="12.75" customHeight="1" spans="5:2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ht="12.75" customHeight="1" spans="5:2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ht="12.75" customHeight="1" spans="5:2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ht="12.75" customHeight="1" spans="5:2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ht="12.75" customHeight="1" spans="5:2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ht="12.75" customHeight="1" spans="5:2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ht="12.75" customHeight="1" spans="5:2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ht="12.75" customHeight="1" spans="5:2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ht="12.75" customHeight="1" spans="5:2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ht="12.75" customHeight="1" spans="5:2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ht="12.75" customHeight="1" spans="5:2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ht="12.75" customHeight="1" spans="5:2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ht="12.75" customHeight="1" spans="5:2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ht="12.75" customHeight="1" spans="5:2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ht="12.75" customHeight="1" spans="5:2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ht="12.75" customHeight="1" spans="5:2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ht="12.75" customHeight="1" spans="5:2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ht="12.75" customHeight="1" spans="5:2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ht="12.75" customHeight="1" spans="5:2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ht="12.75" customHeight="1" spans="5:2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ht="12.75" customHeight="1" spans="5:2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ht="12.75" customHeight="1" spans="5:2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ht="12.75" customHeight="1" spans="5:2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ht="12.75" customHeight="1" spans="5:2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ht="12.75" customHeight="1" spans="5:2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ht="12.75" customHeight="1" spans="5:2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ht="12.75" customHeight="1" spans="5:2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ht="12.75" customHeight="1" spans="5:2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ht="12.75" customHeight="1" spans="5:2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ht="12.75" customHeight="1" spans="5:2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ht="12.75" customHeight="1" spans="5:2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ht="12.75" customHeight="1" spans="5:2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ht="12.75" customHeight="1" spans="5:2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ht="12.75" customHeight="1" spans="5:2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ht="12.75" customHeight="1" spans="5:2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ht="12.75" customHeight="1" spans="5:2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ht="12.75" customHeight="1" spans="5:2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ht="12.75" customHeight="1" spans="5:2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ht="12.75" customHeight="1" spans="5:2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ht="12.75" customHeight="1" spans="5:2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ht="12.75" customHeight="1" spans="5:2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ht="12.75" customHeight="1" spans="5:2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ht="12.75" customHeight="1" spans="5:2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ht="12.75" customHeight="1" spans="5:2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ht="12.75" customHeight="1" spans="5:2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ht="12.75" customHeight="1" spans="5:2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ht="12.75" customHeight="1" spans="5:2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ht="12.75" customHeight="1" spans="5:2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ht="12.75" customHeight="1" spans="5:2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ht="12.75" customHeight="1" spans="5:2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ht="12.75" customHeight="1" spans="5:2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ht="12.75" customHeight="1" spans="5:2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ht="12.75" customHeight="1" spans="5:2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ht="12.75" customHeight="1" spans="5:2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ht="12.75" customHeight="1" spans="5:2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ht="12.75" customHeight="1" spans="5:2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ht="12.75" customHeight="1" spans="5:2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ht="12.75" customHeight="1" spans="5:2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ht="12.75" customHeight="1" spans="5:2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ht="12.75" customHeight="1" spans="5:2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ht="12.75" customHeight="1" spans="5:2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ht="12.75" customHeight="1" spans="5:2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ht="12.75" customHeight="1" spans="5:2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ht="12.75" customHeight="1" spans="5:2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ht="12.75" customHeight="1" spans="5:2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ht="12.75" customHeight="1" spans="5:2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ht="12.75" customHeight="1" spans="5:2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ht="12.75" customHeight="1" spans="5:2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ht="12.75" customHeight="1" spans="5:2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ht="12.75" customHeight="1" spans="5:2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ht="12.75" customHeight="1" spans="5:2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ht="12.75" customHeight="1" spans="5:2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ht="12.75" customHeight="1" spans="5:2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ht="12.75" customHeight="1" spans="5:2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ht="12.75" customHeight="1" spans="5:2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ht="12.75" customHeight="1" spans="5:2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ht="12.75" customHeight="1" spans="5:2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ht="12.75" customHeight="1" spans="5:2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ht="12.75" customHeight="1" spans="5:2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ht="12.75" customHeight="1" spans="5:2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ht="12.75" customHeight="1" spans="5:2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ht="12.75" customHeight="1" spans="5:2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ht="12.75" customHeight="1" spans="5:2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ht="12.75" customHeight="1" spans="5:2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ht="12.75" customHeight="1" spans="5:2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ht="12.75" customHeight="1" spans="5:2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ht="12.75" customHeight="1" spans="5:2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ht="12.75" customHeight="1" spans="5:2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ht="12.75" customHeight="1" spans="5:2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ht="12.75" customHeight="1" spans="5:2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ht="12.75" customHeight="1" spans="5:2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ht="12.75" customHeight="1" spans="5:2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ht="12.75" customHeight="1" spans="5:2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ht="12.75" customHeight="1" spans="5:2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ht="12.75" customHeight="1" spans="5:2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ht="12.75" customHeight="1" spans="5:2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ht="12.75" customHeight="1" spans="5:2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ht="12.75" customHeight="1" spans="5:2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ht="12.75" customHeight="1" spans="5:2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ht="12.75" customHeight="1" spans="5:2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ht="12.75" customHeight="1" spans="5:2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ht="12.75" customHeight="1" spans="5:2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ht="12.75" customHeight="1" spans="5:2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ht="12.75" customHeight="1" spans="5:2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ht="12.75" customHeight="1" spans="5:2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ht="12.75" customHeight="1" spans="5:2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ht="12.75" customHeight="1" spans="5:2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ht="12.75" customHeight="1" spans="5:2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ht="12.75" customHeight="1" spans="5:2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ht="12.75" customHeight="1" spans="5:2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ht="12.75" customHeight="1" spans="5:2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ht="12.75" customHeight="1" spans="5:2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ht="12.75" customHeight="1" spans="5:2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ht="12.75" customHeight="1" spans="5:2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ht="12.75" customHeight="1" spans="5:2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ht="12.75" customHeight="1" spans="5:2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ht="12.75" customHeight="1" spans="5:2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ht="12.75" customHeight="1" spans="5:2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ht="12.75" customHeight="1" spans="5:2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ht="12.75" customHeight="1" spans="5:2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ht="12.75" customHeight="1" spans="5:2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ht="12.75" customHeight="1" spans="5:2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ht="12.75" customHeight="1" spans="5:2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ht="12.75" customHeight="1" spans="5:2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ht="12.75" customHeight="1" spans="5:2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ht="12.75" customHeight="1" spans="5:2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ht="12.75" customHeight="1" spans="5:2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ht="12.75" customHeight="1" spans="5:2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ht="12.75" customHeight="1" spans="5:2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ht="12.75" customHeight="1" spans="5:2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ht="12.75" customHeight="1" spans="5:2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ht="12.75" customHeight="1" spans="5:2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ht="12.75" customHeight="1" spans="5:2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ht="12.75" customHeight="1" spans="5:2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ht="12.75" customHeight="1" spans="5:2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 ht="12.75" customHeight="1" spans="5:2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 ht="12.75" customHeight="1" spans="5:2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 ht="12.75" customHeight="1" spans="5:2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 ht="12.75" customHeight="1" spans="5:2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 ht="12.75" customHeight="1" spans="5:2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 ht="12.75" customHeight="1" spans="5:2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 ht="12.75" customHeight="1" spans="5:2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 ht="12.75" customHeight="1" spans="5:2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 ht="12.75" customHeight="1" spans="5:2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 ht="12.75" customHeight="1" spans="5:2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 ht="12.75" customHeight="1" spans="5:2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 ht="12.75" customHeight="1" spans="5:2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 ht="12.75" customHeight="1" spans="5:2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 ht="12.75" customHeight="1" spans="5:23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 ht="12.75" customHeight="1" spans="5:23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 ht="12.75" customHeight="1" spans="5:23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 ht="12.75" customHeight="1" spans="5:23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  <row r="1006" ht="12.75" customHeight="1" spans="5:23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</row>
    <row r="1007" ht="12.75" customHeight="1" spans="5:23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</row>
    <row r="1008" ht="12.75" customHeight="1" spans="5:23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</row>
    <row r="1009" ht="12.75" customHeight="1" spans="5:23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</row>
    <row r="1010" ht="12.75" customHeight="1" spans="5:23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</row>
  </sheetData>
  <mergeCells count="9">
    <mergeCell ref="E11:M11"/>
    <mergeCell ref="N11:V11"/>
    <mergeCell ref="W11:AE11"/>
    <mergeCell ref="AI11:AJ11"/>
    <mergeCell ref="AQ11:AT11"/>
    <mergeCell ref="AS12:AT12"/>
    <mergeCell ref="A13:D13"/>
    <mergeCell ref="F56:G56"/>
    <mergeCell ref="AH60:AJ60"/>
  </mergeCells>
  <printOptions gridLines="1"/>
  <pageMargins left="0.75" right="0.75" top="1" bottom="1" header="0" footer="0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1004"/>
  <sheetViews>
    <sheetView showGridLines="0" tabSelected="1" workbookViewId="0">
      <pane xSplit="4" topLeftCell="E1" activePane="topRight" state="frozen"/>
      <selection/>
      <selection pane="topRight" activeCell="F2" sqref="F2"/>
    </sheetView>
  </sheetViews>
  <sheetFormatPr defaultColWidth="12.6285714285714" defaultRowHeight="15" customHeight="1"/>
  <cols>
    <col min="1" max="1" width="5.75238095238095" customWidth="1"/>
    <col min="2" max="2" width="10.6285714285714" customWidth="1"/>
    <col min="3" max="3" width="3.75238095238095" customWidth="1"/>
    <col min="4" max="4" width="32" customWidth="1"/>
    <col min="5" max="5" width="7.75238095238095" customWidth="1"/>
    <col min="6" max="6" width="19.5047619047619" customWidth="1"/>
    <col min="7" max="7" width="7.75238095238095" customWidth="1"/>
    <col min="8" max="8" width="18.5047619047619" customWidth="1"/>
    <col min="9" max="9" width="7.75238095238095" customWidth="1"/>
    <col min="10" max="10" width="10.5047619047619" customWidth="1"/>
    <col min="11" max="11" width="9.87619047619048" customWidth="1"/>
    <col min="12" max="12" width="7.75238095238095" customWidth="1"/>
    <col min="13" max="13" width="9.62857142857143" customWidth="1"/>
    <col min="14" max="14" width="7.75238095238095" customWidth="1"/>
    <col min="15" max="15" width="19.5047619047619" customWidth="1"/>
    <col min="16" max="16" width="7.75238095238095" customWidth="1"/>
    <col min="17" max="17" width="18.5047619047619" customWidth="1"/>
    <col min="18" max="18" width="7.75238095238095" customWidth="1"/>
    <col min="19" max="19" width="10.5047619047619" customWidth="1"/>
    <col min="20" max="20" width="9.87619047619048" customWidth="1"/>
    <col min="21" max="21" width="7.75238095238095" customWidth="1"/>
    <col min="22" max="22" width="9.62857142857143" customWidth="1"/>
    <col min="23" max="23" width="7.75238095238095" customWidth="1"/>
    <col min="24" max="24" width="20.3809523809524" customWidth="1"/>
    <col min="25" max="25" width="5.75238095238095" customWidth="1"/>
    <col min="26" max="26" width="18.5047619047619" customWidth="1"/>
    <col min="27" max="27" width="6.13333333333333" customWidth="1"/>
    <col min="28" max="28" width="14" customWidth="1"/>
    <col min="30" max="30" width="8.62857142857143" customWidth="1"/>
    <col min="31" max="31" width="11.1333333333333" customWidth="1"/>
    <col min="32" max="32" width="0.876190476190476" customWidth="1"/>
    <col min="33" max="34" width="15.1333333333333" customWidth="1"/>
    <col min="35" max="35" width="12.8761904761905" customWidth="1"/>
    <col min="36" max="36" width="12.752380952381" customWidth="1"/>
    <col min="37" max="37" width="0.876190476190476" customWidth="1"/>
    <col min="38" max="38" width="5.75238095238095" customWidth="1"/>
    <col min="39" max="39" width="6.75238095238095" customWidth="1"/>
    <col min="40" max="40" width="5.75238095238095" customWidth="1"/>
    <col min="41" max="41" width="10.752380952381" customWidth="1"/>
    <col min="42" max="42" width="5.75238095238095" customWidth="1"/>
    <col min="43" max="44" width="12.752380952381" customWidth="1"/>
    <col min="45" max="46" width="10.752380952381" customWidth="1"/>
  </cols>
  <sheetData>
    <row r="1" ht="12.75" customHeight="1" spans="1:23">
      <c r="A1" s="1" t="s">
        <v>67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2" customHeight="1" spans="1:23">
      <c r="A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ht="12.75" customHeight="1" spans="1:39">
      <c r="A3" s="3" t="s">
        <v>68</v>
      </c>
      <c r="C3" s="3" t="s">
        <v>69</v>
      </c>
      <c r="D3" s="60" t="s">
        <v>70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AL3" s="27">
        <v>100</v>
      </c>
      <c r="AM3" s="27">
        <v>25</v>
      </c>
    </row>
    <row r="4" ht="12.75" customHeight="1" spans="1:39">
      <c r="A4" s="3" t="s">
        <v>71</v>
      </c>
      <c r="C4" s="3" t="s">
        <v>69</v>
      </c>
      <c r="D4" s="3" t="s">
        <v>72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AL4" s="27">
        <v>70</v>
      </c>
      <c r="AM4" s="27">
        <f>AL4/AL3*AM3</f>
        <v>17.5</v>
      </c>
    </row>
    <row r="5" ht="12.75" customHeight="1" spans="1:23">
      <c r="A5" s="3" t="s">
        <v>73</v>
      </c>
      <c r="C5" s="3" t="s">
        <v>69</v>
      </c>
      <c r="D5" s="3" t="s">
        <v>74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ht="12.75" customHeight="1" spans="1:40">
      <c r="A6" s="3" t="s">
        <v>75</v>
      </c>
      <c r="C6" s="3" t="s">
        <v>69</v>
      </c>
      <c r="D6" s="3" t="s">
        <v>76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AL6" s="28" t="s">
        <v>77</v>
      </c>
      <c r="AM6" s="39" t="s">
        <v>69</v>
      </c>
      <c r="AN6" s="28" t="s">
        <v>78</v>
      </c>
    </row>
    <row r="7" ht="12.75" customHeight="1" spans="1:40">
      <c r="A7" s="3" t="s">
        <v>79</v>
      </c>
      <c r="C7" s="3" t="s">
        <v>69</v>
      </c>
      <c r="D7" s="46">
        <v>1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AL7" s="28" t="s">
        <v>80</v>
      </c>
      <c r="AM7" s="39" t="s">
        <v>69</v>
      </c>
      <c r="AN7" s="28" t="s">
        <v>81</v>
      </c>
    </row>
    <row r="8" ht="12.75" customHeight="1" spans="1:40">
      <c r="A8" s="3" t="s">
        <v>82</v>
      </c>
      <c r="C8" s="3" t="s">
        <v>69</v>
      </c>
      <c r="D8" s="3" t="s">
        <v>83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AL8" s="28" t="s">
        <v>84</v>
      </c>
      <c r="AM8" s="39" t="s">
        <v>69</v>
      </c>
      <c r="AN8" s="28" t="s">
        <v>85</v>
      </c>
    </row>
    <row r="9" ht="12.75" customHeight="1" spans="1:23">
      <c r="A9" s="3" t="s">
        <v>86</v>
      </c>
      <c r="C9" s="3" t="s">
        <v>69</v>
      </c>
      <c r="D9" s="3" t="s">
        <v>87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ht="12.75" customHeight="1" spans="1:36">
      <c r="A10" s="5"/>
      <c r="B10" s="5"/>
      <c r="C10" s="5"/>
      <c r="D10" s="5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7"/>
      <c r="Y10" s="7"/>
      <c r="Z10" s="7"/>
      <c r="AA10" s="7"/>
      <c r="AB10" s="7"/>
      <c r="AC10" s="7"/>
      <c r="AD10" s="7"/>
      <c r="AE10" s="7"/>
      <c r="AF10" s="5"/>
      <c r="AG10" s="5"/>
      <c r="AH10" s="5"/>
      <c r="AI10" s="5"/>
      <c r="AJ10" s="5"/>
    </row>
    <row r="11" ht="12.75" customHeight="1" spans="1:46">
      <c r="A11" s="8" t="s">
        <v>88</v>
      </c>
      <c r="B11" s="8" t="s">
        <v>89</v>
      </c>
      <c r="C11" s="8" t="s">
        <v>90</v>
      </c>
      <c r="D11" s="9" t="s">
        <v>91</v>
      </c>
      <c r="E11" s="9" t="s">
        <v>92</v>
      </c>
      <c r="F11" s="10"/>
      <c r="G11" s="10"/>
      <c r="H11" s="10"/>
      <c r="I11" s="10"/>
      <c r="J11" s="10"/>
      <c r="K11" s="10"/>
      <c r="L11" s="10"/>
      <c r="M11" s="10"/>
      <c r="N11" s="9" t="s">
        <v>93</v>
      </c>
      <c r="O11" s="10"/>
      <c r="P11" s="10"/>
      <c r="Q11" s="10"/>
      <c r="R11" s="10"/>
      <c r="S11" s="10"/>
      <c r="T11" s="10"/>
      <c r="U11" s="10"/>
      <c r="V11" s="10"/>
      <c r="W11" s="9" t="s">
        <v>94</v>
      </c>
      <c r="X11" s="10"/>
      <c r="Y11" s="10"/>
      <c r="Z11" s="10"/>
      <c r="AA11" s="10"/>
      <c r="AB11" s="10"/>
      <c r="AC11" s="10"/>
      <c r="AD11" s="10"/>
      <c r="AE11" s="14"/>
      <c r="AF11" s="29"/>
      <c r="AG11" s="8" t="s">
        <v>95</v>
      </c>
      <c r="AH11" s="8" t="s">
        <v>96</v>
      </c>
      <c r="AI11" s="9" t="s">
        <v>97</v>
      </c>
      <c r="AJ11" s="14"/>
      <c r="AK11" s="30"/>
      <c r="AL11" s="30"/>
      <c r="AM11" s="30"/>
      <c r="AN11" s="30"/>
      <c r="AQ11" s="40" t="s">
        <v>98</v>
      </c>
      <c r="AR11" s="10"/>
      <c r="AS11" s="10"/>
      <c r="AT11" s="14"/>
    </row>
    <row r="12" ht="12.75" customHeight="1" spans="1:46">
      <c r="A12" s="8"/>
      <c r="B12" s="8"/>
      <c r="C12" s="8"/>
      <c r="D12" s="8"/>
      <c r="E12" s="11" t="s">
        <v>99</v>
      </c>
      <c r="F12" s="11" t="s">
        <v>100</v>
      </c>
      <c r="G12" s="11" t="s">
        <v>99</v>
      </c>
      <c r="H12" s="11" t="s">
        <v>101</v>
      </c>
      <c r="I12" s="11" t="s">
        <v>99</v>
      </c>
      <c r="J12" s="11" t="s">
        <v>102</v>
      </c>
      <c r="K12" s="68" t="s">
        <v>103</v>
      </c>
      <c r="L12" s="68" t="s">
        <v>104</v>
      </c>
      <c r="M12" s="68" t="s">
        <v>105</v>
      </c>
      <c r="N12" s="11" t="s">
        <v>99</v>
      </c>
      <c r="O12" s="11" t="s">
        <v>100</v>
      </c>
      <c r="P12" s="11" t="s">
        <v>99</v>
      </c>
      <c r="Q12" s="11" t="s">
        <v>101</v>
      </c>
      <c r="R12" s="11" t="s">
        <v>99</v>
      </c>
      <c r="S12" s="11" t="s">
        <v>102</v>
      </c>
      <c r="T12" s="68" t="s">
        <v>103</v>
      </c>
      <c r="U12" s="68" t="s">
        <v>104</v>
      </c>
      <c r="V12" s="68" t="s">
        <v>105</v>
      </c>
      <c r="W12" s="11" t="s">
        <v>99</v>
      </c>
      <c r="X12" s="12" t="s">
        <v>100</v>
      </c>
      <c r="Y12" s="12" t="s">
        <v>99</v>
      </c>
      <c r="Z12" s="12" t="s">
        <v>101</v>
      </c>
      <c r="AA12" s="12" t="s">
        <v>99</v>
      </c>
      <c r="AB12" s="12" t="s">
        <v>106</v>
      </c>
      <c r="AC12" s="24" t="s">
        <v>103</v>
      </c>
      <c r="AD12" s="24" t="s">
        <v>104</v>
      </c>
      <c r="AE12" s="24" t="s">
        <v>105</v>
      </c>
      <c r="AF12" s="31" t="s">
        <v>107</v>
      </c>
      <c r="AG12" s="32" t="s">
        <v>108</v>
      </c>
      <c r="AH12" s="32" t="s">
        <v>94</v>
      </c>
      <c r="AI12" s="8" t="s">
        <v>109</v>
      </c>
      <c r="AJ12" s="8" t="s">
        <v>110</v>
      </c>
      <c r="AK12" s="30"/>
      <c r="AL12" s="30"/>
      <c r="AM12" s="30"/>
      <c r="AN12" s="30"/>
      <c r="AO12" s="22"/>
      <c r="AP12" s="22"/>
      <c r="AQ12" s="41"/>
      <c r="AR12" s="41"/>
      <c r="AS12" s="42" t="s">
        <v>111</v>
      </c>
      <c r="AT12" s="14"/>
    </row>
    <row r="13" ht="12.75" customHeight="1" spans="1:46">
      <c r="A13" s="13" t="s">
        <v>112</v>
      </c>
      <c r="B13" s="10"/>
      <c r="C13" s="10"/>
      <c r="D13" s="14"/>
      <c r="E13" s="15"/>
      <c r="F13" s="15">
        <v>3.33</v>
      </c>
      <c r="G13" s="15"/>
      <c r="H13" s="15">
        <v>15</v>
      </c>
      <c r="I13" s="15"/>
      <c r="J13" s="15">
        <v>15</v>
      </c>
      <c r="K13" s="15">
        <f t="shared" ref="K13:K46" si="0">F13+H13+J13</f>
        <v>33.33</v>
      </c>
      <c r="L13" s="15">
        <v>100</v>
      </c>
      <c r="M13" s="15"/>
      <c r="N13" s="15"/>
      <c r="O13" s="15">
        <v>3.33</v>
      </c>
      <c r="P13" s="15"/>
      <c r="Q13" s="15">
        <v>15</v>
      </c>
      <c r="R13" s="15"/>
      <c r="S13" s="15">
        <v>15</v>
      </c>
      <c r="T13" s="15">
        <f t="shared" ref="T13:T46" si="1">O13+Q13+S13</f>
        <v>33.33</v>
      </c>
      <c r="U13" s="15">
        <v>100</v>
      </c>
      <c r="V13" s="15"/>
      <c r="W13" s="15"/>
      <c r="X13" s="15">
        <v>3.34</v>
      </c>
      <c r="Y13" s="15"/>
      <c r="Z13" s="15">
        <v>15</v>
      </c>
      <c r="AA13" s="15"/>
      <c r="AB13" s="15">
        <v>15</v>
      </c>
      <c r="AC13" s="15">
        <f t="shared" ref="AC13:AC46" si="2">X13+Z13+AB13</f>
        <v>33.34</v>
      </c>
      <c r="AD13" s="15">
        <v>100</v>
      </c>
      <c r="AE13" s="15"/>
      <c r="AF13" s="31"/>
      <c r="AG13" s="15">
        <f>K13+T13</f>
        <v>66.66</v>
      </c>
      <c r="AH13" s="26">
        <f>AC13</f>
        <v>33.34</v>
      </c>
      <c r="AI13" s="26">
        <f>SUM(AG13:AH13)</f>
        <v>100</v>
      </c>
      <c r="AJ13" s="26"/>
      <c r="AK13" s="31"/>
      <c r="AL13" s="16" t="s">
        <v>77</v>
      </c>
      <c r="AM13" s="16" t="s">
        <v>80</v>
      </c>
      <c r="AN13" s="31"/>
      <c r="AQ13" s="41" t="s">
        <v>113</v>
      </c>
      <c r="AR13" s="41" t="s">
        <v>114</v>
      </c>
      <c r="AS13" s="41" t="s">
        <v>115</v>
      </c>
      <c r="AT13" s="41" t="s">
        <v>116</v>
      </c>
    </row>
    <row r="14" ht="12.75" customHeight="1" spans="1:46">
      <c r="A14" s="16">
        <v>1</v>
      </c>
      <c r="B14" s="16">
        <v>253100429</v>
      </c>
      <c r="C14" s="16"/>
      <c r="D14" s="17" t="s">
        <v>117</v>
      </c>
      <c r="E14" s="18">
        <v>92.86</v>
      </c>
      <c r="F14" s="18">
        <f t="shared" ref="F14:F46" si="3">E14/100*$F$13</f>
        <v>3.092238</v>
      </c>
      <c r="G14" s="18">
        <v>70</v>
      </c>
      <c r="H14" s="18">
        <f t="shared" ref="H14:H46" si="4">G14/100*$H$13</f>
        <v>10.5</v>
      </c>
      <c r="I14" s="69">
        <v>93</v>
      </c>
      <c r="J14" s="18">
        <f t="shared" ref="J14:J46" si="5">I14/100*$J$13</f>
        <v>13.95</v>
      </c>
      <c r="K14" s="18">
        <f t="shared" si="0"/>
        <v>27.542238</v>
      </c>
      <c r="L14" s="18">
        <f t="shared" ref="L14:L46" si="6">K14/$K$13*$L$13</f>
        <v>82.6349774977498</v>
      </c>
      <c r="M14" s="18" t="str">
        <f t="shared" ref="M14:M46" si="7">IF(L14&gt;$AL$4,"LULUS","TIDAK LULUS")</f>
        <v>LULUS</v>
      </c>
      <c r="N14" s="18">
        <f t="shared" ref="N14:N46" si="8">E14</f>
        <v>92.86</v>
      </c>
      <c r="O14" s="18">
        <f t="shared" ref="O14:O46" si="9">N14/100*$O$13</f>
        <v>3.092238</v>
      </c>
      <c r="P14" s="18">
        <f t="shared" ref="P14:P46" si="10">G14</f>
        <v>70</v>
      </c>
      <c r="Q14" s="18">
        <f t="shared" ref="Q14:Q46" si="11">P14/100*$Q$13</f>
        <v>10.5</v>
      </c>
      <c r="R14" s="18">
        <f t="shared" ref="R14:R46" si="12">I14</f>
        <v>93</v>
      </c>
      <c r="S14" s="18">
        <f t="shared" ref="S14:S46" si="13">R14/100*$S$13</f>
        <v>13.95</v>
      </c>
      <c r="T14" s="18">
        <f t="shared" si="1"/>
        <v>27.542238</v>
      </c>
      <c r="U14" s="18">
        <f t="shared" ref="U14:U46" si="14">T14/$T$13*$U$13</f>
        <v>82.6349774977498</v>
      </c>
      <c r="V14" s="18" t="str">
        <f t="shared" ref="V14:V46" si="15">IF(U14&gt;$AL$4,"LULUS","TIDAK LULUS")</f>
        <v>LULUS</v>
      </c>
      <c r="W14" s="18">
        <f t="shared" ref="W14:W46" si="16">N14</f>
        <v>92.86</v>
      </c>
      <c r="X14" s="18">
        <f t="shared" ref="X14:X46" si="17">W14/100*$X$13</f>
        <v>3.101524</v>
      </c>
      <c r="Y14" s="18">
        <f t="shared" ref="Y14:Y46" si="18">G14</f>
        <v>70</v>
      </c>
      <c r="Z14" s="18">
        <f t="shared" ref="Z14:Z46" si="19">Y14/100*$Z$13</f>
        <v>10.5</v>
      </c>
      <c r="AA14" s="18">
        <v>90</v>
      </c>
      <c r="AB14" s="18">
        <f t="shared" ref="AB14:AB46" si="20">AA14/100*$AB$13</f>
        <v>13.5</v>
      </c>
      <c r="AC14" s="18">
        <f t="shared" si="2"/>
        <v>27.101524</v>
      </c>
      <c r="AD14" s="18">
        <f t="shared" ref="AD14:AD46" si="21">AC14/$AC$13*$AD$13</f>
        <v>81.2883143371326</v>
      </c>
      <c r="AE14" s="16" t="str">
        <f t="shared" ref="AE14:AE46" si="22">IF(AD14&gt;$AL$4,"LULUS","TIDAK LULUS")</f>
        <v>LULUS</v>
      </c>
      <c r="AF14" s="31"/>
      <c r="AG14" s="18">
        <f t="shared" ref="AG14:AG46" si="23">(K14+T14)/$AG$13*66.66</f>
        <v>55.084476</v>
      </c>
      <c r="AH14" s="18">
        <f t="shared" ref="AH14:AH46" si="24">AC14/$AH$13*33.34</f>
        <v>27.101524</v>
      </c>
      <c r="AI14" s="53">
        <f t="shared" ref="AI14:AI46" si="25">(L14+U14+AD14)/3</f>
        <v>82.186089777544</v>
      </c>
      <c r="AJ14" s="35" t="str">
        <f t="shared" ref="AJ14:AJ46" si="26">IF(AI14&lt;50,"E",IF(AI14&lt;60,"D",IF(AI14&lt;65,"C",IF(AI14&lt;70,"BC",IF(AI14&lt;75,"B",IF(AI14&lt;80,"AB",IF(AI14&lt;=100,"A","-")))))))</f>
        <v>A</v>
      </c>
      <c r="AK14" s="31" t="s">
        <v>118</v>
      </c>
      <c r="AL14" s="16" t="s">
        <v>119</v>
      </c>
      <c r="AM14" s="43">
        <f t="shared" ref="AM14:AM46" si="27">AI14</f>
        <v>82.186089777544</v>
      </c>
      <c r="AN14" s="31" t="s">
        <v>118</v>
      </c>
      <c r="AP14" s="44" t="s">
        <v>118</v>
      </c>
      <c r="AQ14" s="45" t="s">
        <v>120</v>
      </c>
      <c r="AR14" s="45">
        <v>4</v>
      </c>
      <c r="AS14" s="45">
        <v>80</v>
      </c>
      <c r="AT14" s="45">
        <v>100</v>
      </c>
    </row>
    <row r="15" ht="12.75" customHeight="1" spans="1:46">
      <c r="A15" s="16">
        <v>2</v>
      </c>
      <c r="B15" s="16">
        <v>253100430</v>
      </c>
      <c r="C15" s="16"/>
      <c r="D15" s="17" t="s">
        <v>121</v>
      </c>
      <c r="E15" s="18">
        <v>92.86</v>
      </c>
      <c r="F15" s="18">
        <f t="shared" si="3"/>
        <v>3.092238</v>
      </c>
      <c r="G15" s="67">
        <v>70</v>
      </c>
      <c r="H15" s="18">
        <f t="shared" si="4"/>
        <v>10.5</v>
      </c>
      <c r="I15" s="70">
        <v>70</v>
      </c>
      <c r="J15" s="18">
        <f t="shared" si="5"/>
        <v>10.5</v>
      </c>
      <c r="K15" s="18">
        <f t="shared" si="0"/>
        <v>24.092238</v>
      </c>
      <c r="L15" s="18">
        <f t="shared" si="6"/>
        <v>72.2839423942394</v>
      </c>
      <c r="M15" s="18" t="str">
        <f t="shared" si="7"/>
        <v>LULUS</v>
      </c>
      <c r="N15" s="18">
        <f t="shared" si="8"/>
        <v>92.86</v>
      </c>
      <c r="O15" s="18">
        <f t="shared" si="9"/>
        <v>3.092238</v>
      </c>
      <c r="P15" s="18">
        <f t="shared" si="10"/>
        <v>70</v>
      </c>
      <c r="Q15" s="18">
        <f t="shared" si="11"/>
        <v>10.5</v>
      </c>
      <c r="R15" s="18">
        <f t="shared" si="12"/>
        <v>70</v>
      </c>
      <c r="S15" s="18">
        <f t="shared" si="13"/>
        <v>10.5</v>
      </c>
      <c r="T15" s="18">
        <f t="shared" si="1"/>
        <v>24.092238</v>
      </c>
      <c r="U15" s="18">
        <f t="shared" si="14"/>
        <v>72.2839423942394</v>
      </c>
      <c r="V15" s="18" t="str">
        <f t="shared" si="15"/>
        <v>LULUS</v>
      </c>
      <c r="W15" s="18">
        <f t="shared" si="16"/>
        <v>92.86</v>
      </c>
      <c r="X15" s="18">
        <f t="shared" si="17"/>
        <v>3.101524</v>
      </c>
      <c r="Y15" s="18">
        <f t="shared" si="18"/>
        <v>70</v>
      </c>
      <c r="Z15" s="18">
        <f t="shared" si="19"/>
        <v>10.5</v>
      </c>
      <c r="AA15" s="18">
        <v>81</v>
      </c>
      <c r="AB15" s="18">
        <f t="shared" si="20"/>
        <v>12.15</v>
      </c>
      <c r="AC15" s="18">
        <f t="shared" si="2"/>
        <v>25.751524</v>
      </c>
      <c r="AD15" s="18">
        <f t="shared" si="21"/>
        <v>77.239124175165</v>
      </c>
      <c r="AE15" s="16" t="str">
        <f t="shared" si="22"/>
        <v>LULUS</v>
      </c>
      <c r="AF15" s="31"/>
      <c r="AG15" s="18">
        <f t="shared" si="23"/>
        <v>48.184476</v>
      </c>
      <c r="AH15" s="18">
        <f t="shared" si="24"/>
        <v>25.751524</v>
      </c>
      <c r="AI15" s="53">
        <f t="shared" si="25"/>
        <v>73.9356696545479</v>
      </c>
      <c r="AJ15" s="35" t="str">
        <f t="shared" si="26"/>
        <v>B</v>
      </c>
      <c r="AK15" s="31" t="s">
        <v>118</v>
      </c>
      <c r="AL15" s="16" t="s">
        <v>119</v>
      </c>
      <c r="AM15" s="43">
        <f t="shared" si="27"/>
        <v>73.9356696545479</v>
      </c>
      <c r="AN15" s="31" t="s">
        <v>118</v>
      </c>
      <c r="AP15" s="44" t="s">
        <v>118</v>
      </c>
      <c r="AQ15" s="45" t="s">
        <v>122</v>
      </c>
      <c r="AR15" s="45">
        <v>3.5</v>
      </c>
      <c r="AS15" s="45">
        <v>75</v>
      </c>
      <c r="AT15" s="45">
        <v>79.99</v>
      </c>
    </row>
    <row r="16" ht="12.75" customHeight="1" spans="1:46">
      <c r="A16" s="16">
        <v>3</v>
      </c>
      <c r="B16" s="16">
        <v>253100431</v>
      </c>
      <c r="C16" s="16"/>
      <c r="D16" s="17" t="s">
        <v>123</v>
      </c>
      <c r="E16" s="18">
        <v>100</v>
      </c>
      <c r="F16" s="18">
        <f t="shared" si="3"/>
        <v>3.33</v>
      </c>
      <c r="G16" s="18">
        <v>75</v>
      </c>
      <c r="H16" s="18">
        <f t="shared" si="4"/>
        <v>11.25</v>
      </c>
      <c r="I16" s="69">
        <v>83</v>
      </c>
      <c r="J16" s="18">
        <f t="shared" si="5"/>
        <v>12.45</v>
      </c>
      <c r="K16" s="18">
        <f t="shared" si="0"/>
        <v>27.03</v>
      </c>
      <c r="L16" s="18">
        <f t="shared" si="6"/>
        <v>81.0981098109811</v>
      </c>
      <c r="M16" s="18" t="str">
        <f t="shared" si="7"/>
        <v>LULUS</v>
      </c>
      <c r="N16" s="18">
        <f t="shared" si="8"/>
        <v>100</v>
      </c>
      <c r="O16" s="18">
        <f t="shared" si="9"/>
        <v>3.33</v>
      </c>
      <c r="P16" s="18">
        <f t="shared" si="10"/>
        <v>75</v>
      </c>
      <c r="Q16" s="18">
        <f t="shared" si="11"/>
        <v>11.25</v>
      </c>
      <c r="R16" s="18">
        <f t="shared" si="12"/>
        <v>83</v>
      </c>
      <c r="S16" s="18">
        <f t="shared" si="13"/>
        <v>12.45</v>
      </c>
      <c r="T16" s="18">
        <f t="shared" si="1"/>
        <v>27.03</v>
      </c>
      <c r="U16" s="18">
        <f t="shared" si="14"/>
        <v>81.0981098109811</v>
      </c>
      <c r="V16" s="18" t="str">
        <f t="shared" si="15"/>
        <v>LULUS</v>
      </c>
      <c r="W16" s="18">
        <f t="shared" si="16"/>
        <v>100</v>
      </c>
      <c r="X16" s="18">
        <f t="shared" si="17"/>
        <v>3.34</v>
      </c>
      <c r="Y16" s="18">
        <f t="shared" si="18"/>
        <v>75</v>
      </c>
      <c r="Z16" s="18">
        <f t="shared" si="19"/>
        <v>11.25</v>
      </c>
      <c r="AA16" s="18">
        <v>85</v>
      </c>
      <c r="AB16" s="18">
        <f t="shared" si="20"/>
        <v>12.75</v>
      </c>
      <c r="AC16" s="18">
        <f t="shared" si="2"/>
        <v>27.34</v>
      </c>
      <c r="AD16" s="18">
        <f t="shared" si="21"/>
        <v>82.003599280144</v>
      </c>
      <c r="AE16" s="16" t="str">
        <f t="shared" si="22"/>
        <v>LULUS</v>
      </c>
      <c r="AF16" s="31"/>
      <c r="AG16" s="18">
        <f t="shared" si="23"/>
        <v>54.06</v>
      </c>
      <c r="AH16" s="18">
        <f t="shared" si="24"/>
        <v>27.34</v>
      </c>
      <c r="AI16" s="53">
        <f t="shared" si="25"/>
        <v>81.3999396340354</v>
      </c>
      <c r="AJ16" s="35" t="str">
        <f t="shared" si="26"/>
        <v>A</v>
      </c>
      <c r="AK16" s="31" t="s">
        <v>118</v>
      </c>
      <c r="AL16" s="16" t="s">
        <v>119</v>
      </c>
      <c r="AM16" s="43">
        <f t="shared" si="27"/>
        <v>81.3999396340354</v>
      </c>
      <c r="AN16" s="31" t="s">
        <v>118</v>
      </c>
      <c r="AP16" s="44" t="s">
        <v>118</v>
      </c>
      <c r="AQ16" s="45" t="s">
        <v>124</v>
      </c>
      <c r="AR16" s="45">
        <v>3</v>
      </c>
      <c r="AS16" s="45">
        <v>70</v>
      </c>
      <c r="AT16" s="45">
        <v>74.99</v>
      </c>
    </row>
    <row r="17" ht="12.75" customHeight="1" spans="1:46">
      <c r="A17" s="16">
        <v>4</v>
      </c>
      <c r="B17" s="16">
        <v>253100432</v>
      </c>
      <c r="C17" s="16"/>
      <c r="D17" s="17" t="s">
        <v>125</v>
      </c>
      <c r="E17" s="18">
        <v>100</v>
      </c>
      <c r="F17" s="18">
        <f t="shared" si="3"/>
        <v>3.33</v>
      </c>
      <c r="G17" s="18">
        <v>75</v>
      </c>
      <c r="H17" s="18">
        <f t="shared" si="4"/>
        <v>11.25</v>
      </c>
      <c r="I17" s="69">
        <v>80</v>
      </c>
      <c r="J17" s="18">
        <f t="shared" si="5"/>
        <v>12</v>
      </c>
      <c r="K17" s="18">
        <f t="shared" si="0"/>
        <v>26.58</v>
      </c>
      <c r="L17" s="18">
        <f t="shared" si="6"/>
        <v>79.7479747974797</v>
      </c>
      <c r="M17" s="18" t="str">
        <f t="shared" si="7"/>
        <v>LULUS</v>
      </c>
      <c r="N17" s="18">
        <f t="shared" si="8"/>
        <v>100</v>
      </c>
      <c r="O17" s="18">
        <f t="shared" si="9"/>
        <v>3.33</v>
      </c>
      <c r="P17" s="18">
        <f t="shared" si="10"/>
        <v>75</v>
      </c>
      <c r="Q17" s="18">
        <f t="shared" si="11"/>
        <v>11.25</v>
      </c>
      <c r="R17" s="18">
        <f t="shared" si="12"/>
        <v>80</v>
      </c>
      <c r="S17" s="18">
        <f t="shared" si="13"/>
        <v>12</v>
      </c>
      <c r="T17" s="18">
        <f t="shared" si="1"/>
        <v>26.58</v>
      </c>
      <c r="U17" s="18">
        <f t="shared" si="14"/>
        <v>79.7479747974797</v>
      </c>
      <c r="V17" s="18" t="str">
        <f t="shared" si="15"/>
        <v>LULUS</v>
      </c>
      <c r="W17" s="18">
        <f t="shared" si="16"/>
        <v>100</v>
      </c>
      <c r="X17" s="18">
        <f t="shared" si="17"/>
        <v>3.34</v>
      </c>
      <c r="Y17" s="18">
        <f t="shared" si="18"/>
        <v>75</v>
      </c>
      <c r="Z17" s="18">
        <f t="shared" si="19"/>
        <v>11.25</v>
      </c>
      <c r="AA17" s="18">
        <v>80</v>
      </c>
      <c r="AB17" s="18">
        <f t="shared" si="20"/>
        <v>12</v>
      </c>
      <c r="AC17" s="18">
        <f t="shared" si="2"/>
        <v>26.59</v>
      </c>
      <c r="AD17" s="18">
        <f t="shared" si="21"/>
        <v>79.754049190162</v>
      </c>
      <c r="AE17" s="16" t="str">
        <f t="shared" si="22"/>
        <v>LULUS</v>
      </c>
      <c r="AF17" s="31"/>
      <c r="AG17" s="18">
        <f t="shared" si="23"/>
        <v>53.16</v>
      </c>
      <c r="AH17" s="18">
        <f t="shared" si="24"/>
        <v>26.59</v>
      </c>
      <c r="AI17" s="53">
        <f t="shared" si="25"/>
        <v>79.7499995950405</v>
      </c>
      <c r="AJ17" s="35" t="str">
        <f t="shared" si="26"/>
        <v>AB</v>
      </c>
      <c r="AK17" s="31" t="s">
        <v>118</v>
      </c>
      <c r="AL17" s="16" t="s">
        <v>119</v>
      </c>
      <c r="AM17" s="43">
        <f t="shared" si="27"/>
        <v>79.7499995950405</v>
      </c>
      <c r="AN17" s="31" t="s">
        <v>118</v>
      </c>
      <c r="AP17" s="44" t="s">
        <v>118</v>
      </c>
      <c r="AQ17" s="45" t="s">
        <v>126</v>
      </c>
      <c r="AR17" s="45">
        <v>2.5</v>
      </c>
      <c r="AS17" s="45">
        <v>65</v>
      </c>
      <c r="AT17" s="45">
        <v>69.99</v>
      </c>
    </row>
    <row r="18" ht="12.75" customHeight="1" spans="1:46">
      <c r="A18" s="16">
        <v>5</v>
      </c>
      <c r="B18" s="16">
        <v>253100433</v>
      </c>
      <c r="C18" s="16"/>
      <c r="D18" s="17" t="s">
        <v>127</v>
      </c>
      <c r="E18" s="18">
        <v>100</v>
      </c>
      <c r="F18" s="18">
        <f t="shared" si="3"/>
        <v>3.33</v>
      </c>
      <c r="G18" s="18">
        <v>75</v>
      </c>
      <c r="H18" s="18">
        <f t="shared" si="4"/>
        <v>11.25</v>
      </c>
      <c r="I18" s="69">
        <v>85</v>
      </c>
      <c r="J18" s="18">
        <f t="shared" si="5"/>
        <v>12.75</v>
      </c>
      <c r="K18" s="18">
        <f t="shared" si="0"/>
        <v>27.33</v>
      </c>
      <c r="L18" s="18">
        <f t="shared" si="6"/>
        <v>81.998199819982</v>
      </c>
      <c r="M18" s="18" t="str">
        <f t="shared" si="7"/>
        <v>LULUS</v>
      </c>
      <c r="N18" s="18">
        <f t="shared" si="8"/>
        <v>100</v>
      </c>
      <c r="O18" s="18">
        <f t="shared" si="9"/>
        <v>3.33</v>
      </c>
      <c r="P18" s="18">
        <f t="shared" si="10"/>
        <v>75</v>
      </c>
      <c r="Q18" s="18">
        <f t="shared" si="11"/>
        <v>11.25</v>
      </c>
      <c r="R18" s="18">
        <f t="shared" si="12"/>
        <v>85</v>
      </c>
      <c r="S18" s="18">
        <f t="shared" si="13"/>
        <v>12.75</v>
      </c>
      <c r="T18" s="18">
        <f t="shared" si="1"/>
        <v>27.33</v>
      </c>
      <c r="U18" s="18">
        <f t="shared" si="14"/>
        <v>81.998199819982</v>
      </c>
      <c r="V18" s="18" t="str">
        <f t="shared" si="15"/>
        <v>LULUS</v>
      </c>
      <c r="W18" s="18">
        <f t="shared" si="16"/>
        <v>100</v>
      </c>
      <c r="X18" s="18">
        <f t="shared" si="17"/>
        <v>3.34</v>
      </c>
      <c r="Y18" s="18">
        <f t="shared" si="18"/>
        <v>75</v>
      </c>
      <c r="Z18" s="18">
        <f t="shared" si="19"/>
        <v>11.25</v>
      </c>
      <c r="AA18" s="18">
        <v>80</v>
      </c>
      <c r="AB18" s="18">
        <f t="shared" si="20"/>
        <v>12</v>
      </c>
      <c r="AC18" s="18">
        <f t="shared" si="2"/>
        <v>26.59</v>
      </c>
      <c r="AD18" s="18">
        <f t="shared" si="21"/>
        <v>79.754049190162</v>
      </c>
      <c r="AE18" s="16" t="str">
        <f t="shared" si="22"/>
        <v>LULUS</v>
      </c>
      <c r="AF18" s="31"/>
      <c r="AG18" s="18">
        <f t="shared" si="23"/>
        <v>54.66</v>
      </c>
      <c r="AH18" s="18">
        <f t="shared" si="24"/>
        <v>26.59</v>
      </c>
      <c r="AI18" s="53">
        <f t="shared" si="25"/>
        <v>81.250149610042</v>
      </c>
      <c r="AJ18" s="35" t="str">
        <f t="shared" si="26"/>
        <v>A</v>
      </c>
      <c r="AK18" s="31" t="s">
        <v>118</v>
      </c>
      <c r="AL18" s="16" t="s">
        <v>119</v>
      </c>
      <c r="AM18" s="43">
        <f t="shared" si="27"/>
        <v>81.250149610042</v>
      </c>
      <c r="AN18" s="31" t="s">
        <v>118</v>
      </c>
      <c r="AP18" s="44" t="s">
        <v>118</v>
      </c>
      <c r="AQ18" s="45" t="s">
        <v>128</v>
      </c>
      <c r="AR18" s="45">
        <v>2</v>
      </c>
      <c r="AS18" s="45">
        <v>60</v>
      </c>
      <c r="AT18" s="45">
        <v>64.99</v>
      </c>
    </row>
    <row r="19" ht="12.75" customHeight="1" spans="1:46">
      <c r="A19" s="16">
        <v>6</v>
      </c>
      <c r="B19" s="16">
        <v>253100434</v>
      </c>
      <c r="C19" s="16"/>
      <c r="D19" s="17" t="s">
        <v>129</v>
      </c>
      <c r="E19" s="18">
        <v>100</v>
      </c>
      <c r="F19" s="18">
        <f t="shared" si="3"/>
        <v>3.33</v>
      </c>
      <c r="G19" s="18">
        <v>70</v>
      </c>
      <c r="H19" s="18">
        <f t="shared" si="4"/>
        <v>10.5</v>
      </c>
      <c r="I19" s="69">
        <v>85</v>
      </c>
      <c r="J19" s="18">
        <f t="shared" si="5"/>
        <v>12.75</v>
      </c>
      <c r="K19" s="18">
        <f t="shared" si="0"/>
        <v>26.58</v>
      </c>
      <c r="L19" s="18">
        <f t="shared" si="6"/>
        <v>79.7479747974797</v>
      </c>
      <c r="M19" s="18" t="str">
        <f t="shared" si="7"/>
        <v>LULUS</v>
      </c>
      <c r="N19" s="18">
        <f t="shared" si="8"/>
        <v>100</v>
      </c>
      <c r="O19" s="18">
        <f t="shared" si="9"/>
        <v>3.33</v>
      </c>
      <c r="P19" s="18">
        <f t="shared" si="10"/>
        <v>70</v>
      </c>
      <c r="Q19" s="18">
        <f t="shared" si="11"/>
        <v>10.5</v>
      </c>
      <c r="R19" s="18">
        <f t="shared" si="12"/>
        <v>85</v>
      </c>
      <c r="S19" s="18">
        <f t="shared" si="13"/>
        <v>12.75</v>
      </c>
      <c r="T19" s="18">
        <f t="shared" si="1"/>
        <v>26.58</v>
      </c>
      <c r="U19" s="18">
        <f t="shared" si="14"/>
        <v>79.7479747974797</v>
      </c>
      <c r="V19" s="18" t="str">
        <f t="shared" si="15"/>
        <v>LULUS</v>
      </c>
      <c r="W19" s="18">
        <f t="shared" si="16"/>
        <v>100</v>
      </c>
      <c r="X19" s="18">
        <f t="shared" si="17"/>
        <v>3.34</v>
      </c>
      <c r="Y19" s="18">
        <f t="shared" si="18"/>
        <v>70</v>
      </c>
      <c r="Z19" s="18">
        <f t="shared" si="19"/>
        <v>10.5</v>
      </c>
      <c r="AA19" s="18">
        <v>93</v>
      </c>
      <c r="AB19" s="18">
        <f t="shared" si="20"/>
        <v>13.95</v>
      </c>
      <c r="AC19" s="18">
        <f t="shared" si="2"/>
        <v>27.79</v>
      </c>
      <c r="AD19" s="18">
        <f t="shared" si="21"/>
        <v>83.3533293341332</v>
      </c>
      <c r="AE19" s="16" t="str">
        <f t="shared" si="22"/>
        <v>LULUS</v>
      </c>
      <c r="AF19" s="31"/>
      <c r="AG19" s="18">
        <f t="shared" si="23"/>
        <v>53.16</v>
      </c>
      <c r="AH19" s="18">
        <f t="shared" si="24"/>
        <v>27.79</v>
      </c>
      <c r="AI19" s="53">
        <f t="shared" si="25"/>
        <v>80.9497596430309</v>
      </c>
      <c r="AJ19" s="35" t="str">
        <f t="shared" si="26"/>
        <v>A</v>
      </c>
      <c r="AK19" s="31" t="s">
        <v>118</v>
      </c>
      <c r="AL19" s="16" t="s">
        <v>119</v>
      </c>
      <c r="AM19" s="43">
        <f t="shared" si="27"/>
        <v>80.9497596430309</v>
      </c>
      <c r="AN19" s="31" t="s">
        <v>118</v>
      </c>
      <c r="AP19" s="44" t="s">
        <v>118</v>
      </c>
      <c r="AQ19" s="45" t="s">
        <v>130</v>
      </c>
      <c r="AR19" s="45">
        <v>1</v>
      </c>
      <c r="AS19" s="45">
        <v>50</v>
      </c>
      <c r="AT19" s="45">
        <v>59.99</v>
      </c>
    </row>
    <row r="20" ht="12.75" customHeight="1" spans="1:46">
      <c r="A20" s="16">
        <v>7</v>
      </c>
      <c r="B20" s="16">
        <v>253100435</v>
      </c>
      <c r="C20" s="16"/>
      <c r="D20" s="17" t="s">
        <v>131</v>
      </c>
      <c r="E20" s="18">
        <v>100</v>
      </c>
      <c r="F20" s="18">
        <f t="shared" si="3"/>
        <v>3.33</v>
      </c>
      <c r="G20" s="67">
        <v>70</v>
      </c>
      <c r="H20" s="18">
        <f t="shared" si="4"/>
        <v>10.5</v>
      </c>
      <c r="I20" s="69">
        <v>83</v>
      </c>
      <c r="J20" s="18">
        <f t="shared" si="5"/>
        <v>12.45</v>
      </c>
      <c r="K20" s="18">
        <f t="shared" si="0"/>
        <v>26.28</v>
      </c>
      <c r="L20" s="18">
        <f t="shared" si="6"/>
        <v>78.8478847884789</v>
      </c>
      <c r="M20" s="18" t="str">
        <f t="shared" si="7"/>
        <v>LULUS</v>
      </c>
      <c r="N20" s="18">
        <f t="shared" si="8"/>
        <v>100</v>
      </c>
      <c r="O20" s="18">
        <f t="shared" si="9"/>
        <v>3.33</v>
      </c>
      <c r="P20" s="18">
        <f t="shared" si="10"/>
        <v>70</v>
      </c>
      <c r="Q20" s="18">
        <f t="shared" si="11"/>
        <v>10.5</v>
      </c>
      <c r="R20" s="18">
        <f t="shared" si="12"/>
        <v>83</v>
      </c>
      <c r="S20" s="18">
        <f t="shared" si="13"/>
        <v>12.45</v>
      </c>
      <c r="T20" s="18">
        <f t="shared" si="1"/>
        <v>26.28</v>
      </c>
      <c r="U20" s="18">
        <f t="shared" si="14"/>
        <v>78.8478847884789</v>
      </c>
      <c r="V20" s="18" t="str">
        <f t="shared" si="15"/>
        <v>LULUS</v>
      </c>
      <c r="W20" s="18">
        <f t="shared" si="16"/>
        <v>100</v>
      </c>
      <c r="X20" s="18">
        <f t="shared" si="17"/>
        <v>3.34</v>
      </c>
      <c r="Y20" s="18">
        <f t="shared" si="18"/>
        <v>70</v>
      </c>
      <c r="Z20" s="18">
        <f t="shared" si="19"/>
        <v>10.5</v>
      </c>
      <c r="AA20" s="18">
        <v>85</v>
      </c>
      <c r="AB20" s="18">
        <f t="shared" si="20"/>
        <v>12.75</v>
      </c>
      <c r="AC20" s="18">
        <f t="shared" si="2"/>
        <v>26.59</v>
      </c>
      <c r="AD20" s="18">
        <f t="shared" si="21"/>
        <v>79.754049190162</v>
      </c>
      <c r="AE20" s="16" t="str">
        <f t="shared" si="22"/>
        <v>LULUS</v>
      </c>
      <c r="AF20" s="31"/>
      <c r="AG20" s="18">
        <f t="shared" si="23"/>
        <v>52.56</v>
      </c>
      <c r="AH20" s="18">
        <f t="shared" si="24"/>
        <v>26.59</v>
      </c>
      <c r="AI20" s="53">
        <f t="shared" si="25"/>
        <v>79.1499395890399</v>
      </c>
      <c r="AJ20" s="35" t="str">
        <f t="shared" si="26"/>
        <v>AB</v>
      </c>
      <c r="AK20" s="31" t="s">
        <v>118</v>
      </c>
      <c r="AL20" s="16" t="s">
        <v>119</v>
      </c>
      <c r="AM20" s="43">
        <f t="shared" si="27"/>
        <v>79.1499395890399</v>
      </c>
      <c r="AN20" s="31" t="s">
        <v>118</v>
      </c>
      <c r="AP20" s="44" t="s">
        <v>118</v>
      </c>
      <c r="AQ20" s="45" t="s">
        <v>132</v>
      </c>
      <c r="AR20" s="45" t="s">
        <v>119</v>
      </c>
      <c r="AS20" s="45" t="s">
        <v>119</v>
      </c>
      <c r="AT20" s="45">
        <v>49.99</v>
      </c>
    </row>
    <row r="21" ht="12.75" customHeight="1" spans="1:42">
      <c r="A21" s="16">
        <v>8</v>
      </c>
      <c r="B21" s="16">
        <v>253100436</v>
      </c>
      <c r="C21" s="16"/>
      <c r="D21" s="17" t="s">
        <v>133</v>
      </c>
      <c r="E21" s="18">
        <v>100</v>
      </c>
      <c r="F21" s="18">
        <f t="shared" si="3"/>
        <v>3.33</v>
      </c>
      <c r="G21" s="18">
        <v>80</v>
      </c>
      <c r="H21" s="18">
        <f t="shared" si="4"/>
        <v>12</v>
      </c>
      <c r="I21" s="69">
        <v>88.5</v>
      </c>
      <c r="J21" s="18">
        <f t="shared" si="5"/>
        <v>13.275</v>
      </c>
      <c r="K21" s="18">
        <f t="shared" si="0"/>
        <v>28.605</v>
      </c>
      <c r="L21" s="18">
        <f t="shared" si="6"/>
        <v>85.8235823582358</v>
      </c>
      <c r="M21" s="18" t="str">
        <f t="shared" si="7"/>
        <v>LULUS</v>
      </c>
      <c r="N21" s="18">
        <f t="shared" si="8"/>
        <v>100</v>
      </c>
      <c r="O21" s="18">
        <f t="shared" si="9"/>
        <v>3.33</v>
      </c>
      <c r="P21" s="18">
        <f t="shared" si="10"/>
        <v>80</v>
      </c>
      <c r="Q21" s="18">
        <f t="shared" si="11"/>
        <v>12</v>
      </c>
      <c r="R21" s="18">
        <f t="shared" si="12"/>
        <v>88.5</v>
      </c>
      <c r="S21" s="18">
        <f t="shared" si="13"/>
        <v>13.275</v>
      </c>
      <c r="T21" s="18">
        <f t="shared" si="1"/>
        <v>28.605</v>
      </c>
      <c r="U21" s="18">
        <f t="shared" si="14"/>
        <v>85.8235823582358</v>
      </c>
      <c r="V21" s="18" t="str">
        <f t="shared" si="15"/>
        <v>LULUS</v>
      </c>
      <c r="W21" s="18">
        <f t="shared" si="16"/>
        <v>100</v>
      </c>
      <c r="X21" s="18">
        <f t="shared" si="17"/>
        <v>3.34</v>
      </c>
      <c r="Y21" s="18">
        <f t="shared" si="18"/>
        <v>80</v>
      </c>
      <c r="Z21" s="18">
        <f t="shared" si="19"/>
        <v>12</v>
      </c>
      <c r="AA21" s="18">
        <v>85</v>
      </c>
      <c r="AB21" s="18">
        <f t="shared" si="20"/>
        <v>12.75</v>
      </c>
      <c r="AC21" s="18">
        <f t="shared" si="2"/>
        <v>28.09</v>
      </c>
      <c r="AD21" s="18">
        <f t="shared" si="21"/>
        <v>84.253149370126</v>
      </c>
      <c r="AE21" s="16" t="str">
        <f t="shared" si="22"/>
        <v>LULUS</v>
      </c>
      <c r="AF21" s="31"/>
      <c r="AG21" s="18">
        <f t="shared" si="23"/>
        <v>57.21</v>
      </c>
      <c r="AH21" s="18">
        <f t="shared" si="24"/>
        <v>28.09</v>
      </c>
      <c r="AI21" s="53">
        <f t="shared" si="25"/>
        <v>85.3001046955325</v>
      </c>
      <c r="AJ21" s="35" t="str">
        <f t="shared" si="26"/>
        <v>A</v>
      </c>
      <c r="AK21" s="31" t="s">
        <v>118</v>
      </c>
      <c r="AL21" s="16" t="s">
        <v>119</v>
      </c>
      <c r="AM21" s="43">
        <f t="shared" si="27"/>
        <v>85.3001046955325</v>
      </c>
      <c r="AN21" s="31" t="s">
        <v>118</v>
      </c>
      <c r="AP21" s="44" t="s">
        <v>118</v>
      </c>
    </row>
    <row r="22" ht="12.75" customHeight="1" spans="1:42">
      <c r="A22" s="16">
        <v>9</v>
      </c>
      <c r="B22" s="16">
        <v>253100437</v>
      </c>
      <c r="C22" s="16"/>
      <c r="D22" s="17" t="s">
        <v>134</v>
      </c>
      <c r="E22" s="18">
        <v>100</v>
      </c>
      <c r="F22" s="18">
        <f t="shared" si="3"/>
        <v>3.33</v>
      </c>
      <c r="G22" s="18">
        <v>75</v>
      </c>
      <c r="H22" s="18">
        <f t="shared" si="4"/>
        <v>11.25</v>
      </c>
      <c r="I22" s="69">
        <v>71</v>
      </c>
      <c r="J22" s="18">
        <f t="shared" si="5"/>
        <v>10.65</v>
      </c>
      <c r="K22" s="18">
        <f t="shared" si="0"/>
        <v>25.23</v>
      </c>
      <c r="L22" s="18">
        <f t="shared" si="6"/>
        <v>75.6975697569757</v>
      </c>
      <c r="M22" s="18" t="str">
        <f t="shared" si="7"/>
        <v>LULUS</v>
      </c>
      <c r="N22" s="18">
        <f t="shared" si="8"/>
        <v>100</v>
      </c>
      <c r="O22" s="18">
        <f t="shared" si="9"/>
        <v>3.33</v>
      </c>
      <c r="P22" s="18">
        <f t="shared" si="10"/>
        <v>75</v>
      </c>
      <c r="Q22" s="18">
        <f t="shared" si="11"/>
        <v>11.25</v>
      </c>
      <c r="R22" s="18">
        <f t="shared" si="12"/>
        <v>71</v>
      </c>
      <c r="S22" s="18">
        <f t="shared" si="13"/>
        <v>10.65</v>
      </c>
      <c r="T22" s="18">
        <f t="shared" si="1"/>
        <v>25.23</v>
      </c>
      <c r="U22" s="18">
        <f t="shared" si="14"/>
        <v>75.6975697569757</v>
      </c>
      <c r="V22" s="18" t="str">
        <f t="shared" si="15"/>
        <v>LULUS</v>
      </c>
      <c r="W22" s="18">
        <f t="shared" si="16"/>
        <v>100</v>
      </c>
      <c r="X22" s="18">
        <f t="shared" si="17"/>
        <v>3.34</v>
      </c>
      <c r="Y22" s="18">
        <f t="shared" si="18"/>
        <v>75</v>
      </c>
      <c r="Z22" s="18">
        <f t="shared" si="19"/>
        <v>11.25</v>
      </c>
      <c r="AA22" s="18">
        <v>75</v>
      </c>
      <c r="AB22" s="18">
        <f t="shared" si="20"/>
        <v>11.25</v>
      </c>
      <c r="AC22" s="18">
        <f t="shared" si="2"/>
        <v>25.84</v>
      </c>
      <c r="AD22" s="18">
        <f t="shared" si="21"/>
        <v>77.50449910018</v>
      </c>
      <c r="AE22" s="16" t="str">
        <f t="shared" si="22"/>
        <v>LULUS</v>
      </c>
      <c r="AF22" s="31"/>
      <c r="AG22" s="18">
        <f t="shared" si="23"/>
        <v>50.46</v>
      </c>
      <c r="AH22" s="18">
        <f t="shared" si="24"/>
        <v>25.84</v>
      </c>
      <c r="AI22" s="53">
        <f t="shared" si="25"/>
        <v>76.2998795380438</v>
      </c>
      <c r="AJ22" s="35" t="str">
        <f t="shared" si="26"/>
        <v>AB</v>
      </c>
      <c r="AK22" s="31" t="s">
        <v>118</v>
      </c>
      <c r="AL22" s="16" t="s">
        <v>119</v>
      </c>
      <c r="AM22" s="43">
        <f t="shared" si="27"/>
        <v>76.2998795380438</v>
      </c>
      <c r="AN22" s="31" t="s">
        <v>118</v>
      </c>
      <c r="AP22" s="44" t="s">
        <v>118</v>
      </c>
    </row>
    <row r="23" ht="12.75" customHeight="1" spans="1:42">
      <c r="A23" s="47">
        <v>10</v>
      </c>
      <c r="B23" s="47">
        <v>253100438</v>
      </c>
      <c r="C23" s="47"/>
      <c r="D23" s="48" t="s">
        <v>135</v>
      </c>
      <c r="E23" s="49">
        <v>100</v>
      </c>
      <c r="F23" s="18">
        <f t="shared" si="3"/>
        <v>3.33</v>
      </c>
      <c r="G23" s="18">
        <v>75</v>
      </c>
      <c r="H23" s="18">
        <f t="shared" si="4"/>
        <v>11.25</v>
      </c>
      <c r="I23" s="71">
        <v>78</v>
      </c>
      <c r="J23" s="18">
        <f t="shared" si="5"/>
        <v>11.7</v>
      </c>
      <c r="K23" s="18">
        <f t="shared" si="0"/>
        <v>26.28</v>
      </c>
      <c r="L23" s="18">
        <f t="shared" si="6"/>
        <v>78.8478847884789</v>
      </c>
      <c r="M23" s="18" t="str">
        <f t="shared" si="7"/>
        <v>LULUS</v>
      </c>
      <c r="N23" s="18">
        <f t="shared" si="8"/>
        <v>100</v>
      </c>
      <c r="O23" s="18">
        <f t="shared" si="9"/>
        <v>3.33</v>
      </c>
      <c r="P23" s="18">
        <f t="shared" si="10"/>
        <v>75</v>
      </c>
      <c r="Q23" s="18">
        <f t="shared" si="11"/>
        <v>11.25</v>
      </c>
      <c r="R23" s="18">
        <f t="shared" si="12"/>
        <v>78</v>
      </c>
      <c r="S23" s="18">
        <f t="shared" si="13"/>
        <v>11.7</v>
      </c>
      <c r="T23" s="18">
        <f t="shared" si="1"/>
        <v>26.28</v>
      </c>
      <c r="U23" s="18">
        <f t="shared" si="14"/>
        <v>78.8478847884789</v>
      </c>
      <c r="V23" s="18" t="str">
        <f t="shared" si="15"/>
        <v>LULUS</v>
      </c>
      <c r="W23" s="18">
        <f t="shared" si="16"/>
        <v>100</v>
      </c>
      <c r="X23" s="49">
        <f t="shared" si="17"/>
        <v>3.34</v>
      </c>
      <c r="Y23" s="18">
        <f t="shared" si="18"/>
        <v>75</v>
      </c>
      <c r="Z23" s="49">
        <f t="shared" si="19"/>
        <v>11.25</v>
      </c>
      <c r="AA23" s="49">
        <v>81</v>
      </c>
      <c r="AB23" s="18">
        <f t="shared" si="20"/>
        <v>12.15</v>
      </c>
      <c r="AC23" s="18">
        <f t="shared" si="2"/>
        <v>26.74</v>
      </c>
      <c r="AD23" s="49">
        <f t="shared" si="21"/>
        <v>80.2039592081584</v>
      </c>
      <c r="AE23" s="47" t="str">
        <f t="shared" si="22"/>
        <v>LULUS</v>
      </c>
      <c r="AF23" s="31"/>
      <c r="AG23" s="18">
        <f t="shared" si="23"/>
        <v>52.56</v>
      </c>
      <c r="AH23" s="18">
        <f t="shared" si="24"/>
        <v>26.74</v>
      </c>
      <c r="AI23" s="53">
        <f t="shared" si="25"/>
        <v>79.2999095950387</v>
      </c>
      <c r="AJ23" s="58" t="str">
        <f t="shared" si="26"/>
        <v>AB</v>
      </c>
      <c r="AK23" s="31" t="s">
        <v>118</v>
      </c>
      <c r="AL23" s="47" t="s">
        <v>119</v>
      </c>
      <c r="AM23" s="59">
        <f t="shared" si="27"/>
        <v>79.2999095950387</v>
      </c>
      <c r="AN23" s="31" t="s">
        <v>118</v>
      </c>
      <c r="AP23" s="44" t="s">
        <v>118</v>
      </c>
    </row>
    <row r="24" ht="12.75" customHeight="1" spans="1:39">
      <c r="A24" s="16">
        <v>11</v>
      </c>
      <c r="B24" s="16">
        <v>253100439</v>
      </c>
      <c r="C24" s="50"/>
      <c r="D24" s="50" t="s">
        <v>136</v>
      </c>
      <c r="E24" s="18">
        <v>100</v>
      </c>
      <c r="F24" s="18">
        <f t="shared" si="3"/>
        <v>3.33</v>
      </c>
      <c r="G24" s="18">
        <v>80</v>
      </c>
      <c r="H24" s="18">
        <f t="shared" si="4"/>
        <v>12</v>
      </c>
      <c r="I24" s="69">
        <v>83</v>
      </c>
      <c r="J24" s="18">
        <f t="shared" si="5"/>
        <v>12.45</v>
      </c>
      <c r="K24" s="18">
        <f t="shared" si="0"/>
        <v>27.78</v>
      </c>
      <c r="L24" s="18">
        <f t="shared" si="6"/>
        <v>83.3483348334833</v>
      </c>
      <c r="M24" s="18" t="str">
        <f t="shared" si="7"/>
        <v>LULUS</v>
      </c>
      <c r="N24" s="18">
        <f t="shared" si="8"/>
        <v>100</v>
      </c>
      <c r="O24" s="18">
        <f t="shared" si="9"/>
        <v>3.33</v>
      </c>
      <c r="P24" s="18">
        <f t="shared" si="10"/>
        <v>80</v>
      </c>
      <c r="Q24" s="18">
        <f t="shared" si="11"/>
        <v>12</v>
      </c>
      <c r="R24" s="18">
        <f t="shared" si="12"/>
        <v>83</v>
      </c>
      <c r="S24" s="18">
        <f t="shared" si="13"/>
        <v>12.45</v>
      </c>
      <c r="T24" s="18">
        <f t="shared" si="1"/>
        <v>27.78</v>
      </c>
      <c r="U24" s="18">
        <f t="shared" si="14"/>
        <v>83.3483348334833</v>
      </c>
      <c r="V24" s="18" t="str">
        <f t="shared" si="15"/>
        <v>LULUS</v>
      </c>
      <c r="W24" s="18">
        <f t="shared" si="16"/>
        <v>100</v>
      </c>
      <c r="X24" s="49">
        <f t="shared" si="17"/>
        <v>3.34</v>
      </c>
      <c r="Y24" s="18">
        <f t="shared" si="18"/>
        <v>80</v>
      </c>
      <c r="Z24" s="49">
        <f t="shared" si="19"/>
        <v>12</v>
      </c>
      <c r="AA24" s="18">
        <v>80</v>
      </c>
      <c r="AB24" s="18">
        <f t="shared" si="20"/>
        <v>12</v>
      </c>
      <c r="AC24" s="18">
        <f t="shared" si="2"/>
        <v>27.34</v>
      </c>
      <c r="AD24" s="49">
        <f t="shared" si="21"/>
        <v>82.003599280144</v>
      </c>
      <c r="AE24" s="47" t="str">
        <f t="shared" si="22"/>
        <v>LULUS</v>
      </c>
      <c r="AF24" s="55"/>
      <c r="AG24" s="18">
        <f t="shared" si="23"/>
        <v>55.56</v>
      </c>
      <c r="AH24" s="18">
        <f t="shared" si="24"/>
        <v>27.34</v>
      </c>
      <c r="AI24" s="53">
        <f t="shared" si="25"/>
        <v>82.9000896490369</v>
      </c>
      <c r="AJ24" s="58" t="str">
        <f t="shared" si="26"/>
        <v>A</v>
      </c>
      <c r="AK24" s="55"/>
      <c r="AL24" s="16" t="s">
        <v>119</v>
      </c>
      <c r="AM24" s="59">
        <f t="shared" si="27"/>
        <v>82.9000896490369</v>
      </c>
    </row>
    <row r="25" ht="12.75" customHeight="1" spans="1:39">
      <c r="A25" s="16">
        <v>12</v>
      </c>
      <c r="B25" s="16">
        <v>253100440</v>
      </c>
      <c r="C25" s="50"/>
      <c r="D25" s="50" t="s">
        <v>137</v>
      </c>
      <c r="E25" s="18">
        <v>100</v>
      </c>
      <c r="F25" s="18">
        <f t="shared" si="3"/>
        <v>3.33</v>
      </c>
      <c r="G25" s="67">
        <v>70</v>
      </c>
      <c r="H25" s="18">
        <f t="shared" si="4"/>
        <v>10.5</v>
      </c>
      <c r="I25" s="69">
        <v>76</v>
      </c>
      <c r="J25" s="18">
        <f t="shared" si="5"/>
        <v>11.4</v>
      </c>
      <c r="K25" s="18">
        <f t="shared" si="0"/>
        <v>25.23</v>
      </c>
      <c r="L25" s="18">
        <f t="shared" si="6"/>
        <v>75.6975697569757</v>
      </c>
      <c r="M25" s="18" t="str">
        <f t="shared" si="7"/>
        <v>LULUS</v>
      </c>
      <c r="N25" s="18">
        <f t="shared" si="8"/>
        <v>100</v>
      </c>
      <c r="O25" s="18">
        <f t="shared" si="9"/>
        <v>3.33</v>
      </c>
      <c r="P25" s="18">
        <f t="shared" si="10"/>
        <v>70</v>
      </c>
      <c r="Q25" s="18">
        <f t="shared" si="11"/>
        <v>10.5</v>
      </c>
      <c r="R25" s="18">
        <f t="shared" si="12"/>
        <v>76</v>
      </c>
      <c r="S25" s="18">
        <f t="shared" si="13"/>
        <v>11.4</v>
      </c>
      <c r="T25" s="18">
        <f t="shared" si="1"/>
        <v>25.23</v>
      </c>
      <c r="U25" s="18">
        <f t="shared" si="14"/>
        <v>75.6975697569757</v>
      </c>
      <c r="V25" s="18" t="str">
        <f t="shared" si="15"/>
        <v>LULUS</v>
      </c>
      <c r="W25" s="18">
        <f t="shared" si="16"/>
        <v>100</v>
      </c>
      <c r="X25" s="49">
        <f t="shared" si="17"/>
        <v>3.34</v>
      </c>
      <c r="Y25" s="18">
        <f t="shared" si="18"/>
        <v>70</v>
      </c>
      <c r="Z25" s="49">
        <f t="shared" si="19"/>
        <v>10.5</v>
      </c>
      <c r="AA25" s="18">
        <v>90</v>
      </c>
      <c r="AB25" s="18">
        <f t="shared" si="20"/>
        <v>13.5</v>
      </c>
      <c r="AC25" s="18">
        <f t="shared" si="2"/>
        <v>27.34</v>
      </c>
      <c r="AD25" s="49">
        <f t="shared" si="21"/>
        <v>82.003599280144</v>
      </c>
      <c r="AE25" s="47" t="str">
        <f t="shared" si="22"/>
        <v>LULUS</v>
      </c>
      <c r="AF25" s="55"/>
      <c r="AG25" s="18">
        <f t="shared" si="23"/>
        <v>50.46</v>
      </c>
      <c r="AH25" s="18">
        <f t="shared" si="24"/>
        <v>27.34</v>
      </c>
      <c r="AI25" s="53">
        <f t="shared" si="25"/>
        <v>77.7995795980318</v>
      </c>
      <c r="AJ25" s="58" t="str">
        <f t="shared" si="26"/>
        <v>AB</v>
      </c>
      <c r="AK25" s="55"/>
      <c r="AL25" s="16" t="s">
        <v>119</v>
      </c>
      <c r="AM25" s="59">
        <f t="shared" si="27"/>
        <v>77.7995795980318</v>
      </c>
    </row>
    <row r="26" ht="12.75" customHeight="1" spans="1:39">
      <c r="A26" s="16">
        <v>13</v>
      </c>
      <c r="B26" s="16">
        <v>253100441</v>
      </c>
      <c r="C26" s="50"/>
      <c r="D26" s="50" t="s">
        <v>138</v>
      </c>
      <c r="E26" s="18">
        <v>92.86</v>
      </c>
      <c r="F26" s="18">
        <f t="shared" si="3"/>
        <v>3.092238</v>
      </c>
      <c r="G26" s="18">
        <v>75</v>
      </c>
      <c r="H26" s="18">
        <f t="shared" si="4"/>
        <v>11.25</v>
      </c>
      <c r="I26" s="69">
        <v>70</v>
      </c>
      <c r="J26" s="18">
        <f t="shared" si="5"/>
        <v>10.5</v>
      </c>
      <c r="K26" s="18">
        <f t="shared" si="0"/>
        <v>24.842238</v>
      </c>
      <c r="L26" s="18">
        <f t="shared" si="6"/>
        <v>74.5341674167417</v>
      </c>
      <c r="M26" s="18" t="str">
        <f t="shared" si="7"/>
        <v>LULUS</v>
      </c>
      <c r="N26" s="18">
        <f t="shared" si="8"/>
        <v>92.86</v>
      </c>
      <c r="O26" s="18">
        <f t="shared" si="9"/>
        <v>3.092238</v>
      </c>
      <c r="P26" s="18">
        <f t="shared" si="10"/>
        <v>75</v>
      </c>
      <c r="Q26" s="18">
        <f t="shared" si="11"/>
        <v>11.25</v>
      </c>
      <c r="R26" s="18">
        <f t="shared" si="12"/>
        <v>70</v>
      </c>
      <c r="S26" s="18">
        <f t="shared" si="13"/>
        <v>10.5</v>
      </c>
      <c r="T26" s="18">
        <f t="shared" si="1"/>
        <v>24.842238</v>
      </c>
      <c r="U26" s="18">
        <f t="shared" si="14"/>
        <v>74.5341674167417</v>
      </c>
      <c r="V26" s="18" t="str">
        <f t="shared" si="15"/>
        <v>LULUS</v>
      </c>
      <c r="W26" s="18">
        <f t="shared" si="16"/>
        <v>92.86</v>
      </c>
      <c r="X26" s="49">
        <f t="shared" si="17"/>
        <v>3.101524</v>
      </c>
      <c r="Y26" s="18">
        <f t="shared" si="18"/>
        <v>75</v>
      </c>
      <c r="Z26" s="49">
        <f t="shared" si="19"/>
        <v>11.25</v>
      </c>
      <c r="AA26" s="18">
        <v>77</v>
      </c>
      <c r="AB26" s="18">
        <f t="shared" si="20"/>
        <v>11.55</v>
      </c>
      <c r="AC26" s="18">
        <f t="shared" si="2"/>
        <v>25.901524</v>
      </c>
      <c r="AD26" s="49">
        <f t="shared" si="21"/>
        <v>77.6890341931614</v>
      </c>
      <c r="AE26" s="47" t="str">
        <f t="shared" si="22"/>
        <v>LULUS</v>
      </c>
      <c r="AF26" s="55"/>
      <c r="AG26" s="18">
        <f t="shared" si="23"/>
        <v>49.684476</v>
      </c>
      <c r="AH26" s="18">
        <f t="shared" si="24"/>
        <v>25.901524</v>
      </c>
      <c r="AI26" s="53">
        <f t="shared" si="25"/>
        <v>75.5857896755482</v>
      </c>
      <c r="AJ26" s="58" t="str">
        <f t="shared" si="26"/>
        <v>AB</v>
      </c>
      <c r="AK26" s="55"/>
      <c r="AL26" s="16" t="s">
        <v>119</v>
      </c>
      <c r="AM26" s="59">
        <f t="shared" si="27"/>
        <v>75.5857896755482</v>
      </c>
    </row>
    <row r="27" ht="12.75" customHeight="1" spans="1:39">
      <c r="A27" s="16">
        <v>14</v>
      </c>
      <c r="B27" s="16">
        <v>253100442</v>
      </c>
      <c r="C27" s="50"/>
      <c r="D27" s="50" t="s">
        <v>139</v>
      </c>
      <c r="E27" s="18">
        <v>92.86</v>
      </c>
      <c r="F27" s="18">
        <f t="shared" si="3"/>
        <v>3.092238</v>
      </c>
      <c r="G27" s="18">
        <v>70</v>
      </c>
      <c r="H27" s="18">
        <f t="shared" si="4"/>
        <v>10.5</v>
      </c>
      <c r="I27" s="69">
        <v>85</v>
      </c>
      <c r="J27" s="18">
        <f t="shared" si="5"/>
        <v>12.75</v>
      </c>
      <c r="K27" s="18">
        <f t="shared" si="0"/>
        <v>26.342238</v>
      </c>
      <c r="L27" s="18">
        <f t="shared" si="6"/>
        <v>79.0346174617462</v>
      </c>
      <c r="M27" s="18" t="str">
        <f t="shared" si="7"/>
        <v>LULUS</v>
      </c>
      <c r="N27" s="18">
        <f t="shared" si="8"/>
        <v>92.86</v>
      </c>
      <c r="O27" s="18">
        <f t="shared" si="9"/>
        <v>3.092238</v>
      </c>
      <c r="P27" s="18">
        <f t="shared" si="10"/>
        <v>70</v>
      </c>
      <c r="Q27" s="18">
        <f t="shared" si="11"/>
        <v>10.5</v>
      </c>
      <c r="R27" s="18">
        <f t="shared" si="12"/>
        <v>85</v>
      </c>
      <c r="S27" s="18">
        <f t="shared" si="13"/>
        <v>12.75</v>
      </c>
      <c r="T27" s="18">
        <f t="shared" si="1"/>
        <v>26.342238</v>
      </c>
      <c r="U27" s="18">
        <f t="shared" si="14"/>
        <v>79.0346174617462</v>
      </c>
      <c r="V27" s="18" t="str">
        <f t="shared" si="15"/>
        <v>LULUS</v>
      </c>
      <c r="W27" s="18">
        <f t="shared" si="16"/>
        <v>92.86</v>
      </c>
      <c r="X27" s="49">
        <f t="shared" si="17"/>
        <v>3.101524</v>
      </c>
      <c r="Y27" s="18">
        <f t="shared" si="18"/>
        <v>70</v>
      </c>
      <c r="Z27" s="49">
        <f t="shared" si="19"/>
        <v>10.5</v>
      </c>
      <c r="AA27" s="18">
        <v>80</v>
      </c>
      <c r="AB27" s="18">
        <f t="shared" si="20"/>
        <v>12</v>
      </c>
      <c r="AC27" s="18">
        <f t="shared" si="2"/>
        <v>25.601524</v>
      </c>
      <c r="AD27" s="49">
        <f t="shared" si="21"/>
        <v>76.7892141571685</v>
      </c>
      <c r="AE27" s="47" t="str">
        <f t="shared" si="22"/>
        <v>LULUS</v>
      </c>
      <c r="AF27" s="55"/>
      <c r="AG27" s="18">
        <f t="shared" si="23"/>
        <v>52.684476</v>
      </c>
      <c r="AH27" s="18">
        <f t="shared" si="24"/>
        <v>25.601524</v>
      </c>
      <c r="AI27" s="53">
        <f t="shared" si="25"/>
        <v>78.2861496935536</v>
      </c>
      <c r="AJ27" s="58" t="str">
        <f t="shared" si="26"/>
        <v>AB</v>
      </c>
      <c r="AK27" s="55"/>
      <c r="AL27" s="16" t="s">
        <v>119</v>
      </c>
      <c r="AM27" s="59">
        <f t="shared" si="27"/>
        <v>78.2861496935536</v>
      </c>
    </row>
    <row r="28" ht="12.75" customHeight="1" spans="1:39">
      <c r="A28" s="16">
        <v>15</v>
      </c>
      <c r="B28" s="16">
        <v>253100443</v>
      </c>
      <c r="C28" s="50"/>
      <c r="D28" s="50" t="s">
        <v>140</v>
      </c>
      <c r="E28" s="18">
        <v>92.86</v>
      </c>
      <c r="F28" s="18">
        <f t="shared" si="3"/>
        <v>3.092238</v>
      </c>
      <c r="G28" s="67">
        <v>70</v>
      </c>
      <c r="H28" s="18">
        <f t="shared" si="4"/>
        <v>10.5</v>
      </c>
      <c r="I28" s="69">
        <v>75</v>
      </c>
      <c r="J28" s="18">
        <f t="shared" si="5"/>
        <v>11.25</v>
      </c>
      <c r="K28" s="18">
        <f t="shared" si="0"/>
        <v>24.842238</v>
      </c>
      <c r="L28" s="18">
        <f t="shared" si="6"/>
        <v>74.5341674167417</v>
      </c>
      <c r="M28" s="18" t="str">
        <f t="shared" si="7"/>
        <v>LULUS</v>
      </c>
      <c r="N28" s="18">
        <f t="shared" si="8"/>
        <v>92.86</v>
      </c>
      <c r="O28" s="18">
        <f t="shared" si="9"/>
        <v>3.092238</v>
      </c>
      <c r="P28" s="18">
        <f t="shared" si="10"/>
        <v>70</v>
      </c>
      <c r="Q28" s="18">
        <f t="shared" si="11"/>
        <v>10.5</v>
      </c>
      <c r="R28" s="18">
        <f t="shared" si="12"/>
        <v>75</v>
      </c>
      <c r="S28" s="18">
        <f t="shared" si="13"/>
        <v>11.25</v>
      </c>
      <c r="T28" s="18">
        <f t="shared" si="1"/>
        <v>24.842238</v>
      </c>
      <c r="U28" s="18">
        <f t="shared" si="14"/>
        <v>74.5341674167417</v>
      </c>
      <c r="V28" s="18" t="str">
        <f t="shared" si="15"/>
        <v>LULUS</v>
      </c>
      <c r="W28" s="18">
        <f t="shared" si="16"/>
        <v>92.86</v>
      </c>
      <c r="X28" s="49">
        <f t="shared" si="17"/>
        <v>3.101524</v>
      </c>
      <c r="Y28" s="18">
        <f t="shared" si="18"/>
        <v>70</v>
      </c>
      <c r="Z28" s="49">
        <f t="shared" si="19"/>
        <v>10.5</v>
      </c>
      <c r="AA28" s="18">
        <v>90</v>
      </c>
      <c r="AB28" s="18">
        <f t="shared" si="20"/>
        <v>13.5</v>
      </c>
      <c r="AC28" s="18">
        <f t="shared" si="2"/>
        <v>27.101524</v>
      </c>
      <c r="AD28" s="49">
        <f t="shared" si="21"/>
        <v>81.2883143371326</v>
      </c>
      <c r="AE28" s="47" t="str">
        <f t="shared" si="22"/>
        <v>LULUS</v>
      </c>
      <c r="AF28" s="55"/>
      <c r="AG28" s="18">
        <f t="shared" si="23"/>
        <v>49.684476</v>
      </c>
      <c r="AH28" s="18">
        <f t="shared" si="24"/>
        <v>27.101524</v>
      </c>
      <c r="AI28" s="53">
        <f t="shared" si="25"/>
        <v>76.7855497235386</v>
      </c>
      <c r="AJ28" s="58" t="str">
        <f t="shared" si="26"/>
        <v>AB</v>
      </c>
      <c r="AK28" s="55"/>
      <c r="AL28" s="16" t="s">
        <v>119</v>
      </c>
      <c r="AM28" s="59">
        <f t="shared" si="27"/>
        <v>76.7855497235386</v>
      </c>
    </row>
    <row r="29" ht="12.75" customHeight="1" spans="1:39">
      <c r="A29" s="16">
        <v>16</v>
      </c>
      <c r="B29" s="16">
        <v>253100444</v>
      </c>
      <c r="C29" s="50"/>
      <c r="D29" s="50" t="s">
        <v>141</v>
      </c>
      <c r="E29" s="18">
        <v>92.86</v>
      </c>
      <c r="F29" s="18">
        <f t="shared" si="3"/>
        <v>3.092238</v>
      </c>
      <c r="G29" s="67">
        <v>70</v>
      </c>
      <c r="H29" s="18">
        <f t="shared" si="4"/>
        <v>10.5</v>
      </c>
      <c r="I29" s="69">
        <v>78</v>
      </c>
      <c r="J29" s="18">
        <f t="shared" si="5"/>
        <v>11.7</v>
      </c>
      <c r="K29" s="18">
        <f t="shared" si="0"/>
        <v>25.292238</v>
      </c>
      <c r="L29" s="18">
        <f t="shared" si="6"/>
        <v>75.884302430243</v>
      </c>
      <c r="M29" s="18" t="str">
        <f t="shared" si="7"/>
        <v>LULUS</v>
      </c>
      <c r="N29" s="18">
        <f t="shared" si="8"/>
        <v>92.86</v>
      </c>
      <c r="O29" s="18">
        <f t="shared" si="9"/>
        <v>3.092238</v>
      </c>
      <c r="P29" s="18">
        <f t="shared" si="10"/>
        <v>70</v>
      </c>
      <c r="Q29" s="18">
        <f t="shared" si="11"/>
        <v>10.5</v>
      </c>
      <c r="R29" s="18">
        <f t="shared" si="12"/>
        <v>78</v>
      </c>
      <c r="S29" s="18">
        <f t="shared" si="13"/>
        <v>11.7</v>
      </c>
      <c r="T29" s="18">
        <f t="shared" si="1"/>
        <v>25.292238</v>
      </c>
      <c r="U29" s="18">
        <f t="shared" si="14"/>
        <v>75.884302430243</v>
      </c>
      <c r="V29" s="18" t="str">
        <f t="shared" si="15"/>
        <v>LULUS</v>
      </c>
      <c r="W29" s="18">
        <f t="shared" si="16"/>
        <v>92.86</v>
      </c>
      <c r="X29" s="49">
        <f t="shared" si="17"/>
        <v>3.101524</v>
      </c>
      <c r="Y29" s="18">
        <f t="shared" si="18"/>
        <v>70</v>
      </c>
      <c r="Z29" s="49">
        <f t="shared" si="19"/>
        <v>10.5</v>
      </c>
      <c r="AA29" s="18">
        <v>90</v>
      </c>
      <c r="AB29" s="18">
        <f t="shared" si="20"/>
        <v>13.5</v>
      </c>
      <c r="AC29" s="18">
        <f t="shared" si="2"/>
        <v>27.101524</v>
      </c>
      <c r="AD29" s="49">
        <f t="shared" si="21"/>
        <v>81.2883143371326</v>
      </c>
      <c r="AE29" s="47" t="str">
        <f t="shared" si="22"/>
        <v>LULUS</v>
      </c>
      <c r="AF29" s="55"/>
      <c r="AG29" s="18">
        <f t="shared" si="23"/>
        <v>50.584476</v>
      </c>
      <c r="AH29" s="18">
        <f t="shared" si="24"/>
        <v>27.101524</v>
      </c>
      <c r="AI29" s="53">
        <f t="shared" si="25"/>
        <v>77.6856397325395</v>
      </c>
      <c r="AJ29" s="58" t="str">
        <f t="shared" si="26"/>
        <v>AB</v>
      </c>
      <c r="AK29" s="55"/>
      <c r="AL29" s="47" t="s">
        <v>119</v>
      </c>
      <c r="AM29" s="59">
        <f t="shared" si="27"/>
        <v>77.6856397325395</v>
      </c>
    </row>
    <row r="30" ht="12.75" customHeight="1" spans="1:39">
      <c r="A30" s="16">
        <v>17</v>
      </c>
      <c r="B30" s="16">
        <v>253100445</v>
      </c>
      <c r="C30" s="50"/>
      <c r="D30" s="50" t="s">
        <v>142</v>
      </c>
      <c r="E30" s="18">
        <v>100</v>
      </c>
      <c r="F30" s="18">
        <f t="shared" si="3"/>
        <v>3.33</v>
      </c>
      <c r="G30" s="67">
        <v>70</v>
      </c>
      <c r="H30" s="18">
        <f t="shared" si="4"/>
        <v>10.5</v>
      </c>
      <c r="I30" s="69">
        <v>66</v>
      </c>
      <c r="J30" s="18">
        <f t="shared" si="5"/>
        <v>9.9</v>
      </c>
      <c r="K30" s="18">
        <f t="shared" si="0"/>
        <v>23.73</v>
      </c>
      <c r="L30" s="18">
        <f t="shared" si="6"/>
        <v>71.1971197119712</v>
      </c>
      <c r="M30" s="18" t="str">
        <f t="shared" si="7"/>
        <v>LULUS</v>
      </c>
      <c r="N30" s="18">
        <f t="shared" si="8"/>
        <v>100</v>
      </c>
      <c r="O30" s="18">
        <f t="shared" si="9"/>
        <v>3.33</v>
      </c>
      <c r="P30" s="18">
        <f t="shared" si="10"/>
        <v>70</v>
      </c>
      <c r="Q30" s="18">
        <f t="shared" si="11"/>
        <v>10.5</v>
      </c>
      <c r="R30" s="18">
        <f t="shared" si="12"/>
        <v>66</v>
      </c>
      <c r="S30" s="18">
        <f t="shared" si="13"/>
        <v>9.9</v>
      </c>
      <c r="T30" s="18">
        <f t="shared" si="1"/>
        <v>23.73</v>
      </c>
      <c r="U30" s="18">
        <f t="shared" si="14"/>
        <v>71.1971197119712</v>
      </c>
      <c r="V30" s="18" t="str">
        <f t="shared" si="15"/>
        <v>LULUS</v>
      </c>
      <c r="W30" s="18">
        <f t="shared" si="16"/>
        <v>100</v>
      </c>
      <c r="X30" s="49">
        <f t="shared" si="17"/>
        <v>3.34</v>
      </c>
      <c r="Y30" s="18">
        <f t="shared" si="18"/>
        <v>70</v>
      </c>
      <c r="Z30" s="49">
        <f t="shared" si="19"/>
        <v>10.5</v>
      </c>
      <c r="AA30" s="18">
        <v>69</v>
      </c>
      <c r="AB30" s="18">
        <f t="shared" si="20"/>
        <v>10.35</v>
      </c>
      <c r="AC30" s="18">
        <f t="shared" si="2"/>
        <v>24.19</v>
      </c>
      <c r="AD30" s="49">
        <f t="shared" si="21"/>
        <v>72.5554889022196</v>
      </c>
      <c r="AE30" s="47" t="str">
        <f t="shared" si="22"/>
        <v>LULUS</v>
      </c>
      <c r="AF30" s="55"/>
      <c r="AG30" s="18">
        <f t="shared" si="23"/>
        <v>47.46</v>
      </c>
      <c r="AH30" s="18">
        <f t="shared" si="24"/>
        <v>24.19</v>
      </c>
      <c r="AI30" s="53">
        <f t="shared" si="25"/>
        <v>71.649909442054</v>
      </c>
      <c r="AJ30" s="58" t="str">
        <f t="shared" si="26"/>
        <v>B</v>
      </c>
      <c r="AK30" s="55"/>
      <c r="AL30" s="16" t="s">
        <v>119</v>
      </c>
      <c r="AM30" s="59">
        <f t="shared" si="27"/>
        <v>71.649909442054</v>
      </c>
    </row>
    <row r="31" ht="12.75" customHeight="1" spans="1:39">
      <c r="A31" s="16">
        <v>18</v>
      </c>
      <c r="B31" s="16">
        <v>253100446</v>
      </c>
      <c r="C31" s="50"/>
      <c r="D31" s="50" t="s">
        <v>143</v>
      </c>
      <c r="E31" s="18">
        <v>100</v>
      </c>
      <c r="F31" s="18">
        <f t="shared" si="3"/>
        <v>3.33</v>
      </c>
      <c r="G31" s="18">
        <v>70</v>
      </c>
      <c r="H31" s="18">
        <f t="shared" si="4"/>
        <v>10.5</v>
      </c>
      <c r="I31" s="69">
        <v>88</v>
      </c>
      <c r="J31" s="18">
        <f t="shared" si="5"/>
        <v>13.2</v>
      </c>
      <c r="K31" s="18">
        <f t="shared" si="0"/>
        <v>27.03</v>
      </c>
      <c r="L31" s="18">
        <f t="shared" si="6"/>
        <v>81.0981098109811</v>
      </c>
      <c r="M31" s="18" t="str">
        <f t="shared" si="7"/>
        <v>LULUS</v>
      </c>
      <c r="N31" s="18">
        <f t="shared" si="8"/>
        <v>100</v>
      </c>
      <c r="O31" s="18">
        <f t="shared" si="9"/>
        <v>3.33</v>
      </c>
      <c r="P31" s="18">
        <f t="shared" si="10"/>
        <v>70</v>
      </c>
      <c r="Q31" s="18">
        <f t="shared" si="11"/>
        <v>10.5</v>
      </c>
      <c r="R31" s="18">
        <f t="shared" si="12"/>
        <v>88</v>
      </c>
      <c r="S31" s="18">
        <f t="shared" si="13"/>
        <v>13.2</v>
      </c>
      <c r="T31" s="18">
        <f t="shared" si="1"/>
        <v>27.03</v>
      </c>
      <c r="U31" s="18">
        <f t="shared" si="14"/>
        <v>81.0981098109811</v>
      </c>
      <c r="V31" s="18" t="str">
        <f t="shared" si="15"/>
        <v>LULUS</v>
      </c>
      <c r="W31" s="18">
        <f t="shared" si="16"/>
        <v>100</v>
      </c>
      <c r="X31" s="49">
        <f t="shared" si="17"/>
        <v>3.34</v>
      </c>
      <c r="Y31" s="18">
        <f t="shared" si="18"/>
        <v>70</v>
      </c>
      <c r="Z31" s="49">
        <f t="shared" si="19"/>
        <v>10.5</v>
      </c>
      <c r="AA31" s="18">
        <v>97</v>
      </c>
      <c r="AB31" s="18">
        <f t="shared" si="20"/>
        <v>14.55</v>
      </c>
      <c r="AC31" s="18">
        <f t="shared" si="2"/>
        <v>28.39</v>
      </c>
      <c r="AD31" s="49">
        <f t="shared" si="21"/>
        <v>85.1529694061188</v>
      </c>
      <c r="AE31" s="47" t="str">
        <f t="shared" si="22"/>
        <v>LULUS</v>
      </c>
      <c r="AF31" s="55"/>
      <c r="AG31" s="18">
        <f t="shared" si="23"/>
        <v>54.06</v>
      </c>
      <c r="AH31" s="18">
        <f t="shared" si="24"/>
        <v>28.39</v>
      </c>
      <c r="AI31" s="53">
        <f t="shared" si="25"/>
        <v>82.449729676027</v>
      </c>
      <c r="AJ31" s="58" t="str">
        <f t="shared" si="26"/>
        <v>A</v>
      </c>
      <c r="AK31" s="55"/>
      <c r="AL31" s="16" t="s">
        <v>119</v>
      </c>
      <c r="AM31" s="59">
        <f t="shared" si="27"/>
        <v>82.449729676027</v>
      </c>
    </row>
    <row r="32" ht="12.75" customHeight="1" spans="1:39">
      <c r="A32" s="16">
        <v>19</v>
      </c>
      <c r="B32" s="16">
        <v>253100447</v>
      </c>
      <c r="C32" s="50"/>
      <c r="D32" s="50" t="s">
        <v>144</v>
      </c>
      <c r="E32" s="18">
        <v>100</v>
      </c>
      <c r="F32" s="18">
        <f t="shared" si="3"/>
        <v>3.33</v>
      </c>
      <c r="G32" s="18">
        <v>75</v>
      </c>
      <c r="H32" s="18">
        <f t="shared" si="4"/>
        <v>11.25</v>
      </c>
      <c r="I32" s="69">
        <v>81</v>
      </c>
      <c r="J32" s="18">
        <f t="shared" si="5"/>
        <v>12.15</v>
      </c>
      <c r="K32" s="18">
        <f t="shared" si="0"/>
        <v>26.73</v>
      </c>
      <c r="L32" s="18">
        <f t="shared" si="6"/>
        <v>80.1980198019802</v>
      </c>
      <c r="M32" s="18" t="str">
        <f t="shared" si="7"/>
        <v>LULUS</v>
      </c>
      <c r="N32" s="18">
        <f t="shared" si="8"/>
        <v>100</v>
      </c>
      <c r="O32" s="18">
        <f t="shared" si="9"/>
        <v>3.33</v>
      </c>
      <c r="P32" s="18">
        <f t="shared" si="10"/>
        <v>75</v>
      </c>
      <c r="Q32" s="18">
        <f t="shared" si="11"/>
        <v>11.25</v>
      </c>
      <c r="R32" s="18">
        <f t="shared" si="12"/>
        <v>81</v>
      </c>
      <c r="S32" s="18">
        <f t="shared" si="13"/>
        <v>12.15</v>
      </c>
      <c r="T32" s="18">
        <f t="shared" si="1"/>
        <v>26.73</v>
      </c>
      <c r="U32" s="18">
        <f t="shared" si="14"/>
        <v>80.1980198019802</v>
      </c>
      <c r="V32" s="18" t="str">
        <f t="shared" si="15"/>
        <v>LULUS</v>
      </c>
      <c r="W32" s="18">
        <f t="shared" si="16"/>
        <v>100</v>
      </c>
      <c r="X32" s="49">
        <f t="shared" si="17"/>
        <v>3.34</v>
      </c>
      <c r="Y32" s="18">
        <f t="shared" si="18"/>
        <v>75</v>
      </c>
      <c r="Z32" s="49">
        <f t="shared" si="19"/>
        <v>11.25</v>
      </c>
      <c r="AA32" s="18">
        <v>80</v>
      </c>
      <c r="AB32" s="18">
        <f t="shared" si="20"/>
        <v>12</v>
      </c>
      <c r="AC32" s="18">
        <f t="shared" si="2"/>
        <v>26.59</v>
      </c>
      <c r="AD32" s="49">
        <f t="shared" si="21"/>
        <v>79.754049190162</v>
      </c>
      <c r="AE32" s="47" t="str">
        <f t="shared" si="22"/>
        <v>LULUS</v>
      </c>
      <c r="AF32" s="55"/>
      <c r="AG32" s="18">
        <f t="shared" si="23"/>
        <v>53.46</v>
      </c>
      <c r="AH32" s="18">
        <f t="shared" si="24"/>
        <v>26.59</v>
      </c>
      <c r="AI32" s="53">
        <f t="shared" si="25"/>
        <v>80.0500295980408</v>
      </c>
      <c r="AJ32" s="58" t="str">
        <f t="shared" si="26"/>
        <v>A</v>
      </c>
      <c r="AK32" s="55"/>
      <c r="AL32" s="16" t="s">
        <v>119</v>
      </c>
      <c r="AM32" s="59">
        <f t="shared" si="27"/>
        <v>80.0500295980408</v>
      </c>
    </row>
    <row r="33" ht="12.75" customHeight="1" spans="1:39">
      <c r="A33" s="16">
        <v>20</v>
      </c>
      <c r="B33" s="16">
        <v>253100448</v>
      </c>
      <c r="C33" s="50"/>
      <c r="D33" s="50" t="s">
        <v>145</v>
      </c>
      <c r="E33" s="18">
        <v>100</v>
      </c>
      <c r="F33" s="18">
        <f t="shared" si="3"/>
        <v>3.33</v>
      </c>
      <c r="G33" s="18">
        <v>76</v>
      </c>
      <c r="H33" s="18">
        <f t="shared" si="4"/>
        <v>11.4</v>
      </c>
      <c r="I33" s="69">
        <v>72.5</v>
      </c>
      <c r="J33" s="18">
        <f t="shared" si="5"/>
        <v>10.875</v>
      </c>
      <c r="K33" s="18">
        <f t="shared" si="0"/>
        <v>25.605</v>
      </c>
      <c r="L33" s="18">
        <f t="shared" si="6"/>
        <v>76.8226822682268</v>
      </c>
      <c r="M33" s="18" t="str">
        <f t="shared" si="7"/>
        <v>LULUS</v>
      </c>
      <c r="N33" s="18">
        <f t="shared" si="8"/>
        <v>100</v>
      </c>
      <c r="O33" s="18">
        <f t="shared" si="9"/>
        <v>3.33</v>
      </c>
      <c r="P33" s="18">
        <f t="shared" si="10"/>
        <v>76</v>
      </c>
      <c r="Q33" s="18">
        <f t="shared" si="11"/>
        <v>11.4</v>
      </c>
      <c r="R33" s="18">
        <f t="shared" si="12"/>
        <v>72.5</v>
      </c>
      <c r="S33" s="18">
        <f t="shared" si="13"/>
        <v>10.875</v>
      </c>
      <c r="T33" s="18">
        <f t="shared" si="1"/>
        <v>25.605</v>
      </c>
      <c r="U33" s="18">
        <f t="shared" si="14"/>
        <v>76.8226822682268</v>
      </c>
      <c r="V33" s="18" t="str">
        <f t="shared" si="15"/>
        <v>LULUS</v>
      </c>
      <c r="W33" s="18">
        <f t="shared" si="16"/>
        <v>100</v>
      </c>
      <c r="X33" s="49">
        <f t="shared" si="17"/>
        <v>3.34</v>
      </c>
      <c r="Y33" s="18">
        <f t="shared" si="18"/>
        <v>76</v>
      </c>
      <c r="Z33" s="49">
        <f t="shared" si="19"/>
        <v>11.4</v>
      </c>
      <c r="AA33" s="18">
        <v>93</v>
      </c>
      <c r="AB33" s="18">
        <f t="shared" si="20"/>
        <v>13.95</v>
      </c>
      <c r="AC33" s="18">
        <f t="shared" si="2"/>
        <v>28.69</v>
      </c>
      <c r="AD33" s="49">
        <f t="shared" si="21"/>
        <v>86.0527894421116</v>
      </c>
      <c r="AE33" s="47" t="str">
        <f t="shared" si="22"/>
        <v>LULUS</v>
      </c>
      <c r="AF33" s="55"/>
      <c r="AG33" s="18">
        <f t="shared" si="23"/>
        <v>51.21</v>
      </c>
      <c r="AH33" s="18">
        <f t="shared" si="24"/>
        <v>28.69</v>
      </c>
      <c r="AI33" s="53">
        <f t="shared" si="25"/>
        <v>79.8993846595217</v>
      </c>
      <c r="AJ33" s="58" t="str">
        <f t="shared" si="26"/>
        <v>AB</v>
      </c>
      <c r="AK33" s="55"/>
      <c r="AL33" s="16" t="s">
        <v>146</v>
      </c>
      <c r="AM33" s="59">
        <f t="shared" si="27"/>
        <v>79.8993846595217</v>
      </c>
    </row>
    <row r="34" ht="12.75" customHeight="1" spans="1:39">
      <c r="A34" s="16">
        <v>21</v>
      </c>
      <c r="B34" s="16">
        <v>253100449</v>
      </c>
      <c r="C34" s="50"/>
      <c r="D34" s="50" t="s">
        <v>147</v>
      </c>
      <c r="E34" s="18">
        <v>92.86</v>
      </c>
      <c r="F34" s="18">
        <f t="shared" si="3"/>
        <v>3.092238</v>
      </c>
      <c r="G34" s="18">
        <v>75</v>
      </c>
      <c r="H34" s="18">
        <f t="shared" si="4"/>
        <v>11.25</v>
      </c>
      <c r="I34" s="69">
        <v>80</v>
      </c>
      <c r="J34" s="18">
        <f t="shared" si="5"/>
        <v>12</v>
      </c>
      <c r="K34" s="18">
        <f t="shared" si="0"/>
        <v>26.342238</v>
      </c>
      <c r="L34" s="18">
        <f t="shared" si="6"/>
        <v>79.0346174617462</v>
      </c>
      <c r="M34" s="18" t="str">
        <f t="shared" si="7"/>
        <v>LULUS</v>
      </c>
      <c r="N34" s="18">
        <f t="shared" si="8"/>
        <v>92.86</v>
      </c>
      <c r="O34" s="18">
        <f t="shared" si="9"/>
        <v>3.092238</v>
      </c>
      <c r="P34" s="18">
        <f t="shared" si="10"/>
        <v>75</v>
      </c>
      <c r="Q34" s="18">
        <f t="shared" si="11"/>
        <v>11.25</v>
      </c>
      <c r="R34" s="18">
        <f t="shared" si="12"/>
        <v>80</v>
      </c>
      <c r="S34" s="18">
        <f t="shared" si="13"/>
        <v>12</v>
      </c>
      <c r="T34" s="18">
        <f t="shared" si="1"/>
        <v>26.342238</v>
      </c>
      <c r="U34" s="18">
        <f t="shared" si="14"/>
        <v>79.0346174617462</v>
      </c>
      <c r="V34" s="18" t="str">
        <f t="shared" si="15"/>
        <v>LULUS</v>
      </c>
      <c r="W34" s="18">
        <f t="shared" si="16"/>
        <v>92.86</v>
      </c>
      <c r="X34" s="49">
        <f t="shared" si="17"/>
        <v>3.101524</v>
      </c>
      <c r="Y34" s="18">
        <f t="shared" si="18"/>
        <v>75</v>
      </c>
      <c r="Z34" s="49">
        <f t="shared" si="19"/>
        <v>11.25</v>
      </c>
      <c r="AA34" s="18">
        <v>90</v>
      </c>
      <c r="AB34" s="18">
        <f t="shared" si="20"/>
        <v>13.5</v>
      </c>
      <c r="AC34" s="18">
        <f t="shared" si="2"/>
        <v>27.851524</v>
      </c>
      <c r="AD34" s="49">
        <f t="shared" si="21"/>
        <v>83.5378644271146</v>
      </c>
      <c r="AE34" s="47" t="str">
        <f t="shared" si="22"/>
        <v>LULUS</v>
      </c>
      <c r="AF34" s="55"/>
      <c r="AG34" s="18">
        <f t="shared" si="23"/>
        <v>52.684476</v>
      </c>
      <c r="AH34" s="18">
        <f t="shared" si="24"/>
        <v>27.851524</v>
      </c>
      <c r="AI34" s="53">
        <f t="shared" si="25"/>
        <v>80.5356997835356</v>
      </c>
      <c r="AJ34" s="58" t="str">
        <f t="shared" si="26"/>
        <v>A</v>
      </c>
      <c r="AK34" s="55"/>
      <c r="AL34" s="16" t="s">
        <v>148</v>
      </c>
      <c r="AM34" s="59">
        <f t="shared" si="27"/>
        <v>80.5356997835356</v>
      </c>
    </row>
    <row r="35" ht="12.75" customHeight="1" spans="1:39">
      <c r="A35" s="16">
        <v>22</v>
      </c>
      <c r="B35" s="16">
        <v>253100450</v>
      </c>
      <c r="C35" s="50"/>
      <c r="D35" s="50" t="s">
        <v>149</v>
      </c>
      <c r="E35" s="18">
        <v>100</v>
      </c>
      <c r="F35" s="18">
        <f t="shared" si="3"/>
        <v>3.33</v>
      </c>
      <c r="G35" s="18">
        <v>75</v>
      </c>
      <c r="H35" s="18">
        <f t="shared" si="4"/>
        <v>11.25</v>
      </c>
      <c r="I35" s="69">
        <v>92</v>
      </c>
      <c r="J35" s="18">
        <f t="shared" si="5"/>
        <v>13.8</v>
      </c>
      <c r="K35" s="18">
        <f t="shared" si="0"/>
        <v>28.38</v>
      </c>
      <c r="L35" s="18">
        <f t="shared" si="6"/>
        <v>85.1485148514852</v>
      </c>
      <c r="M35" s="18" t="str">
        <f t="shared" si="7"/>
        <v>LULUS</v>
      </c>
      <c r="N35" s="18">
        <f t="shared" si="8"/>
        <v>100</v>
      </c>
      <c r="O35" s="18">
        <f t="shared" si="9"/>
        <v>3.33</v>
      </c>
      <c r="P35" s="18">
        <f t="shared" si="10"/>
        <v>75</v>
      </c>
      <c r="Q35" s="18">
        <f t="shared" si="11"/>
        <v>11.25</v>
      </c>
      <c r="R35" s="18">
        <f t="shared" si="12"/>
        <v>92</v>
      </c>
      <c r="S35" s="18">
        <f t="shared" si="13"/>
        <v>13.8</v>
      </c>
      <c r="T35" s="18">
        <f t="shared" si="1"/>
        <v>28.38</v>
      </c>
      <c r="U35" s="18">
        <f t="shared" si="14"/>
        <v>85.1485148514852</v>
      </c>
      <c r="V35" s="18" t="str">
        <f t="shared" si="15"/>
        <v>LULUS</v>
      </c>
      <c r="W35" s="18">
        <f t="shared" si="16"/>
        <v>100</v>
      </c>
      <c r="X35" s="49">
        <f t="shared" si="17"/>
        <v>3.34</v>
      </c>
      <c r="Y35" s="18">
        <f t="shared" si="18"/>
        <v>75</v>
      </c>
      <c r="Z35" s="49">
        <f t="shared" si="19"/>
        <v>11.25</v>
      </c>
      <c r="AA35" s="18">
        <v>83</v>
      </c>
      <c r="AB35" s="18">
        <f t="shared" si="20"/>
        <v>12.45</v>
      </c>
      <c r="AC35" s="18">
        <f t="shared" si="2"/>
        <v>27.04</v>
      </c>
      <c r="AD35" s="49">
        <f t="shared" si="21"/>
        <v>81.1037792441512</v>
      </c>
      <c r="AE35" s="47" t="str">
        <f t="shared" si="22"/>
        <v>LULUS</v>
      </c>
      <c r="AF35" s="55"/>
      <c r="AG35" s="18">
        <f t="shared" si="23"/>
        <v>56.76</v>
      </c>
      <c r="AH35" s="18">
        <f t="shared" si="24"/>
        <v>27.04</v>
      </c>
      <c r="AI35" s="53">
        <f t="shared" si="25"/>
        <v>83.8002696490405</v>
      </c>
      <c r="AJ35" s="58" t="str">
        <f t="shared" si="26"/>
        <v>A</v>
      </c>
      <c r="AK35" s="55"/>
      <c r="AL35" s="16" t="s">
        <v>150</v>
      </c>
      <c r="AM35" s="59">
        <f t="shared" si="27"/>
        <v>83.8002696490405</v>
      </c>
    </row>
    <row r="36" ht="12.75" customHeight="1" spans="1:39">
      <c r="A36" s="16">
        <v>23</v>
      </c>
      <c r="B36" s="16">
        <v>253100451</v>
      </c>
      <c r="C36" s="50"/>
      <c r="D36" s="50" t="s">
        <v>151</v>
      </c>
      <c r="E36" s="18">
        <v>92.86</v>
      </c>
      <c r="F36" s="18">
        <f t="shared" si="3"/>
        <v>3.092238</v>
      </c>
      <c r="G36" s="18">
        <v>80</v>
      </c>
      <c r="H36" s="18">
        <f t="shared" si="4"/>
        <v>12</v>
      </c>
      <c r="I36" s="69">
        <v>78</v>
      </c>
      <c r="J36" s="18">
        <f t="shared" si="5"/>
        <v>11.7</v>
      </c>
      <c r="K36" s="18">
        <f t="shared" si="0"/>
        <v>26.792238</v>
      </c>
      <c r="L36" s="18">
        <f t="shared" si="6"/>
        <v>80.3847524752475</v>
      </c>
      <c r="M36" s="18" t="str">
        <f t="shared" si="7"/>
        <v>LULUS</v>
      </c>
      <c r="N36" s="18">
        <f t="shared" si="8"/>
        <v>92.86</v>
      </c>
      <c r="O36" s="18">
        <f t="shared" si="9"/>
        <v>3.092238</v>
      </c>
      <c r="P36" s="18">
        <f t="shared" si="10"/>
        <v>80</v>
      </c>
      <c r="Q36" s="18">
        <f t="shared" si="11"/>
        <v>12</v>
      </c>
      <c r="R36" s="18">
        <f t="shared" si="12"/>
        <v>78</v>
      </c>
      <c r="S36" s="18">
        <f t="shared" si="13"/>
        <v>11.7</v>
      </c>
      <c r="T36" s="18">
        <f t="shared" si="1"/>
        <v>26.792238</v>
      </c>
      <c r="U36" s="18">
        <f t="shared" si="14"/>
        <v>80.3847524752475</v>
      </c>
      <c r="V36" s="18" t="str">
        <f t="shared" si="15"/>
        <v>LULUS</v>
      </c>
      <c r="W36" s="18">
        <f t="shared" si="16"/>
        <v>92.86</v>
      </c>
      <c r="X36" s="49">
        <f t="shared" si="17"/>
        <v>3.101524</v>
      </c>
      <c r="Y36" s="18">
        <f t="shared" si="18"/>
        <v>80</v>
      </c>
      <c r="Z36" s="49">
        <f t="shared" si="19"/>
        <v>12</v>
      </c>
      <c r="AA36" s="18">
        <v>83</v>
      </c>
      <c r="AB36" s="18">
        <f t="shared" si="20"/>
        <v>12.45</v>
      </c>
      <c r="AC36" s="18">
        <f t="shared" si="2"/>
        <v>27.551524</v>
      </c>
      <c r="AD36" s="49">
        <f t="shared" si="21"/>
        <v>82.6380443911218</v>
      </c>
      <c r="AE36" s="47" t="str">
        <f t="shared" si="22"/>
        <v>LULUS</v>
      </c>
      <c r="AF36" s="55"/>
      <c r="AG36" s="18">
        <f t="shared" si="23"/>
        <v>53.584476</v>
      </c>
      <c r="AH36" s="18">
        <f t="shared" si="24"/>
        <v>27.551524</v>
      </c>
      <c r="AI36" s="53">
        <f t="shared" si="25"/>
        <v>81.1358497805389</v>
      </c>
      <c r="AJ36" s="58" t="str">
        <f t="shared" si="26"/>
        <v>A</v>
      </c>
      <c r="AK36" s="55"/>
      <c r="AL36" s="16" t="s">
        <v>152</v>
      </c>
      <c r="AM36" s="59">
        <f t="shared" si="27"/>
        <v>81.1358497805389</v>
      </c>
    </row>
    <row r="37" ht="12.75" customHeight="1" spans="1:39">
      <c r="A37" s="16">
        <v>24</v>
      </c>
      <c r="B37" s="16">
        <v>253100452</v>
      </c>
      <c r="C37" s="50"/>
      <c r="D37" s="50" t="s">
        <v>153</v>
      </c>
      <c r="E37" s="18">
        <v>100</v>
      </c>
      <c r="F37" s="18">
        <f t="shared" si="3"/>
        <v>3.33</v>
      </c>
      <c r="G37" s="67">
        <v>70</v>
      </c>
      <c r="H37" s="18">
        <f t="shared" si="4"/>
        <v>10.5</v>
      </c>
      <c r="I37" s="69">
        <v>88</v>
      </c>
      <c r="J37" s="18">
        <f t="shared" si="5"/>
        <v>13.2</v>
      </c>
      <c r="K37" s="18">
        <f t="shared" si="0"/>
        <v>27.03</v>
      </c>
      <c r="L37" s="18">
        <f t="shared" si="6"/>
        <v>81.0981098109811</v>
      </c>
      <c r="M37" s="18" t="str">
        <f t="shared" si="7"/>
        <v>LULUS</v>
      </c>
      <c r="N37" s="18">
        <f t="shared" si="8"/>
        <v>100</v>
      </c>
      <c r="O37" s="18">
        <f t="shared" si="9"/>
        <v>3.33</v>
      </c>
      <c r="P37" s="18">
        <f t="shared" si="10"/>
        <v>70</v>
      </c>
      <c r="Q37" s="18">
        <f t="shared" si="11"/>
        <v>10.5</v>
      </c>
      <c r="R37" s="18">
        <f t="shared" si="12"/>
        <v>88</v>
      </c>
      <c r="S37" s="18">
        <f t="shared" si="13"/>
        <v>13.2</v>
      </c>
      <c r="T37" s="18">
        <f t="shared" si="1"/>
        <v>27.03</v>
      </c>
      <c r="U37" s="18">
        <f t="shared" si="14"/>
        <v>81.0981098109811</v>
      </c>
      <c r="V37" s="18" t="str">
        <f t="shared" si="15"/>
        <v>LULUS</v>
      </c>
      <c r="W37" s="18">
        <f t="shared" si="16"/>
        <v>100</v>
      </c>
      <c r="X37" s="49">
        <f t="shared" si="17"/>
        <v>3.34</v>
      </c>
      <c r="Y37" s="18">
        <f t="shared" si="18"/>
        <v>70</v>
      </c>
      <c r="Z37" s="49">
        <f t="shared" si="19"/>
        <v>10.5</v>
      </c>
      <c r="AA37" s="18">
        <v>85</v>
      </c>
      <c r="AB37" s="18">
        <f t="shared" si="20"/>
        <v>12.75</v>
      </c>
      <c r="AC37" s="18">
        <f t="shared" si="2"/>
        <v>26.59</v>
      </c>
      <c r="AD37" s="49">
        <f t="shared" si="21"/>
        <v>79.754049190162</v>
      </c>
      <c r="AE37" s="47" t="str">
        <f t="shared" si="22"/>
        <v>LULUS</v>
      </c>
      <c r="AF37" s="55"/>
      <c r="AG37" s="18">
        <f t="shared" si="23"/>
        <v>54.06</v>
      </c>
      <c r="AH37" s="18">
        <f t="shared" si="24"/>
        <v>26.59</v>
      </c>
      <c r="AI37" s="53">
        <f t="shared" si="25"/>
        <v>80.6500896040414</v>
      </c>
      <c r="AJ37" s="58" t="str">
        <f t="shared" si="26"/>
        <v>A</v>
      </c>
      <c r="AK37" s="55"/>
      <c r="AL37" s="16" t="s">
        <v>154</v>
      </c>
      <c r="AM37" s="59">
        <f t="shared" si="27"/>
        <v>80.6500896040414</v>
      </c>
    </row>
    <row r="38" ht="12.75" customHeight="1" spans="1:39">
      <c r="A38" s="16">
        <v>25</v>
      </c>
      <c r="B38" s="16">
        <v>253100453</v>
      </c>
      <c r="C38" s="50"/>
      <c r="D38" s="50" t="s">
        <v>155</v>
      </c>
      <c r="E38" s="18">
        <v>100</v>
      </c>
      <c r="F38" s="18">
        <f t="shared" si="3"/>
        <v>3.33</v>
      </c>
      <c r="G38" s="18">
        <v>85</v>
      </c>
      <c r="H38" s="18">
        <f t="shared" si="4"/>
        <v>12.75</v>
      </c>
      <c r="I38" s="69">
        <v>85</v>
      </c>
      <c r="J38" s="18">
        <f t="shared" si="5"/>
        <v>12.75</v>
      </c>
      <c r="K38" s="18">
        <f t="shared" si="0"/>
        <v>28.83</v>
      </c>
      <c r="L38" s="18">
        <f t="shared" si="6"/>
        <v>86.4986498649865</v>
      </c>
      <c r="M38" s="18" t="str">
        <f t="shared" si="7"/>
        <v>LULUS</v>
      </c>
      <c r="N38" s="18">
        <f t="shared" si="8"/>
        <v>100</v>
      </c>
      <c r="O38" s="18">
        <f t="shared" si="9"/>
        <v>3.33</v>
      </c>
      <c r="P38" s="18">
        <f t="shared" si="10"/>
        <v>85</v>
      </c>
      <c r="Q38" s="18">
        <f t="shared" si="11"/>
        <v>12.75</v>
      </c>
      <c r="R38" s="18">
        <f t="shared" si="12"/>
        <v>85</v>
      </c>
      <c r="S38" s="18">
        <f t="shared" si="13"/>
        <v>12.75</v>
      </c>
      <c r="T38" s="18">
        <f t="shared" si="1"/>
        <v>28.83</v>
      </c>
      <c r="U38" s="18">
        <f t="shared" si="14"/>
        <v>86.4986498649865</v>
      </c>
      <c r="V38" s="18" t="str">
        <f t="shared" si="15"/>
        <v>LULUS</v>
      </c>
      <c r="W38" s="18">
        <f t="shared" si="16"/>
        <v>100</v>
      </c>
      <c r="X38" s="49">
        <f t="shared" si="17"/>
        <v>3.34</v>
      </c>
      <c r="Y38" s="18">
        <f t="shared" si="18"/>
        <v>85</v>
      </c>
      <c r="Z38" s="49">
        <f t="shared" si="19"/>
        <v>12.75</v>
      </c>
      <c r="AA38" s="18">
        <v>77</v>
      </c>
      <c r="AB38" s="18">
        <f t="shared" si="20"/>
        <v>11.55</v>
      </c>
      <c r="AC38" s="18">
        <f t="shared" si="2"/>
        <v>27.64</v>
      </c>
      <c r="AD38" s="49">
        <f t="shared" si="21"/>
        <v>82.9034193161368</v>
      </c>
      <c r="AE38" s="47" t="str">
        <f t="shared" si="22"/>
        <v>LULUS</v>
      </c>
      <c r="AF38" s="55"/>
      <c r="AG38" s="18">
        <f t="shared" si="23"/>
        <v>57.66</v>
      </c>
      <c r="AH38" s="18">
        <f t="shared" si="24"/>
        <v>27.64</v>
      </c>
      <c r="AI38" s="53">
        <f t="shared" si="25"/>
        <v>85.3002396820366</v>
      </c>
      <c r="AJ38" s="58" t="str">
        <f t="shared" si="26"/>
        <v>A</v>
      </c>
      <c r="AK38" s="55"/>
      <c r="AL38" s="16" t="s">
        <v>156</v>
      </c>
      <c r="AM38" s="59">
        <f t="shared" si="27"/>
        <v>85.3002396820366</v>
      </c>
    </row>
    <row r="39" ht="12.75" customHeight="1" spans="1:39">
      <c r="A39" s="16">
        <v>26</v>
      </c>
      <c r="B39" s="16">
        <v>253100454</v>
      </c>
      <c r="C39" s="50"/>
      <c r="D39" s="50" t="s">
        <v>157</v>
      </c>
      <c r="E39" s="18">
        <v>100</v>
      </c>
      <c r="F39" s="18">
        <f t="shared" si="3"/>
        <v>3.33</v>
      </c>
      <c r="G39" s="18">
        <v>75</v>
      </c>
      <c r="H39" s="18">
        <f t="shared" si="4"/>
        <v>11.25</v>
      </c>
      <c r="I39" s="69">
        <v>85</v>
      </c>
      <c r="J39" s="18">
        <f t="shared" si="5"/>
        <v>12.75</v>
      </c>
      <c r="K39" s="18">
        <f t="shared" si="0"/>
        <v>27.33</v>
      </c>
      <c r="L39" s="18">
        <f t="shared" si="6"/>
        <v>81.998199819982</v>
      </c>
      <c r="M39" s="18" t="str">
        <f t="shared" si="7"/>
        <v>LULUS</v>
      </c>
      <c r="N39" s="18">
        <f t="shared" si="8"/>
        <v>100</v>
      </c>
      <c r="O39" s="18">
        <f t="shared" si="9"/>
        <v>3.33</v>
      </c>
      <c r="P39" s="18">
        <f t="shared" si="10"/>
        <v>75</v>
      </c>
      <c r="Q39" s="18">
        <f t="shared" si="11"/>
        <v>11.25</v>
      </c>
      <c r="R39" s="18">
        <f t="shared" si="12"/>
        <v>85</v>
      </c>
      <c r="S39" s="18">
        <f t="shared" si="13"/>
        <v>12.75</v>
      </c>
      <c r="T39" s="18">
        <f t="shared" si="1"/>
        <v>27.33</v>
      </c>
      <c r="U39" s="18">
        <f t="shared" si="14"/>
        <v>81.998199819982</v>
      </c>
      <c r="V39" s="18" t="str">
        <f t="shared" si="15"/>
        <v>LULUS</v>
      </c>
      <c r="W39" s="18">
        <f t="shared" si="16"/>
        <v>100</v>
      </c>
      <c r="X39" s="49">
        <f t="shared" si="17"/>
        <v>3.34</v>
      </c>
      <c r="Y39" s="18">
        <f t="shared" si="18"/>
        <v>75</v>
      </c>
      <c r="Z39" s="49">
        <f t="shared" si="19"/>
        <v>11.25</v>
      </c>
      <c r="AA39" s="18">
        <v>90</v>
      </c>
      <c r="AB39" s="18">
        <f t="shared" si="20"/>
        <v>13.5</v>
      </c>
      <c r="AC39" s="18">
        <f t="shared" si="2"/>
        <v>28.09</v>
      </c>
      <c r="AD39" s="49">
        <f t="shared" si="21"/>
        <v>84.253149370126</v>
      </c>
      <c r="AE39" s="47" t="str">
        <f t="shared" si="22"/>
        <v>LULUS</v>
      </c>
      <c r="AF39" s="55"/>
      <c r="AG39" s="18">
        <f t="shared" si="23"/>
        <v>54.66</v>
      </c>
      <c r="AH39" s="18">
        <f t="shared" si="24"/>
        <v>28.09</v>
      </c>
      <c r="AI39" s="53">
        <f t="shared" si="25"/>
        <v>82.74984967003</v>
      </c>
      <c r="AJ39" s="58" t="str">
        <f t="shared" si="26"/>
        <v>A</v>
      </c>
      <c r="AK39" s="55"/>
      <c r="AL39" s="16" t="s">
        <v>158</v>
      </c>
      <c r="AM39" s="59">
        <f t="shared" si="27"/>
        <v>82.74984967003</v>
      </c>
    </row>
    <row r="40" ht="12.75" customHeight="1" spans="1:39">
      <c r="A40" s="16">
        <v>27</v>
      </c>
      <c r="B40" s="16">
        <v>253100455</v>
      </c>
      <c r="C40" s="50"/>
      <c r="D40" s="50" t="s">
        <v>159</v>
      </c>
      <c r="E40" s="18">
        <v>100</v>
      </c>
      <c r="F40" s="18">
        <f t="shared" si="3"/>
        <v>3.33</v>
      </c>
      <c r="G40" s="18">
        <v>77</v>
      </c>
      <c r="H40" s="18">
        <f t="shared" si="4"/>
        <v>11.55</v>
      </c>
      <c r="I40" s="69">
        <v>82</v>
      </c>
      <c r="J40" s="18">
        <f t="shared" si="5"/>
        <v>12.3</v>
      </c>
      <c r="K40" s="18">
        <f t="shared" si="0"/>
        <v>27.18</v>
      </c>
      <c r="L40" s="18">
        <f t="shared" si="6"/>
        <v>81.5481548154816</v>
      </c>
      <c r="M40" s="18" t="str">
        <f t="shared" si="7"/>
        <v>LULUS</v>
      </c>
      <c r="N40" s="18">
        <f t="shared" si="8"/>
        <v>100</v>
      </c>
      <c r="O40" s="18">
        <f t="shared" si="9"/>
        <v>3.33</v>
      </c>
      <c r="P40" s="18">
        <f t="shared" si="10"/>
        <v>77</v>
      </c>
      <c r="Q40" s="18">
        <f t="shared" si="11"/>
        <v>11.55</v>
      </c>
      <c r="R40" s="18">
        <f t="shared" si="12"/>
        <v>82</v>
      </c>
      <c r="S40" s="18">
        <f t="shared" si="13"/>
        <v>12.3</v>
      </c>
      <c r="T40" s="18">
        <f t="shared" si="1"/>
        <v>27.18</v>
      </c>
      <c r="U40" s="18">
        <f t="shared" si="14"/>
        <v>81.5481548154816</v>
      </c>
      <c r="V40" s="18" t="str">
        <f t="shared" si="15"/>
        <v>LULUS</v>
      </c>
      <c r="W40" s="18">
        <f t="shared" si="16"/>
        <v>100</v>
      </c>
      <c r="X40" s="49">
        <f t="shared" si="17"/>
        <v>3.34</v>
      </c>
      <c r="Y40" s="18">
        <f t="shared" si="18"/>
        <v>77</v>
      </c>
      <c r="Z40" s="49">
        <f t="shared" si="19"/>
        <v>11.55</v>
      </c>
      <c r="AA40" s="18">
        <v>100</v>
      </c>
      <c r="AB40" s="18">
        <f t="shared" si="20"/>
        <v>15</v>
      </c>
      <c r="AC40" s="18">
        <f t="shared" si="2"/>
        <v>29.89</v>
      </c>
      <c r="AD40" s="49">
        <f t="shared" si="21"/>
        <v>89.6520695860828</v>
      </c>
      <c r="AE40" s="47" t="str">
        <f t="shared" si="22"/>
        <v>LULUS</v>
      </c>
      <c r="AF40" s="55"/>
      <c r="AG40" s="18">
        <f t="shared" si="23"/>
        <v>54.36</v>
      </c>
      <c r="AH40" s="18">
        <f t="shared" si="24"/>
        <v>29.89</v>
      </c>
      <c r="AI40" s="53">
        <f t="shared" si="25"/>
        <v>84.2494597390153</v>
      </c>
      <c r="AJ40" s="58" t="str">
        <f t="shared" si="26"/>
        <v>A</v>
      </c>
      <c r="AK40" s="55"/>
      <c r="AL40" s="16" t="s">
        <v>160</v>
      </c>
      <c r="AM40" s="59">
        <f t="shared" si="27"/>
        <v>84.2494597390153</v>
      </c>
    </row>
    <row r="41" ht="12.75" customHeight="1" spans="1:39">
      <c r="A41" s="16">
        <v>28</v>
      </c>
      <c r="B41" s="16">
        <v>253100456</v>
      </c>
      <c r="C41" s="50"/>
      <c r="D41" s="50" t="s">
        <v>161</v>
      </c>
      <c r="E41" s="18">
        <v>100</v>
      </c>
      <c r="F41" s="18">
        <f t="shared" si="3"/>
        <v>3.33</v>
      </c>
      <c r="G41" s="67">
        <v>70</v>
      </c>
      <c r="H41" s="18">
        <f t="shared" si="4"/>
        <v>10.5</v>
      </c>
      <c r="I41" s="69">
        <v>90</v>
      </c>
      <c r="J41" s="18">
        <f t="shared" si="5"/>
        <v>13.5</v>
      </c>
      <c r="K41" s="18">
        <f t="shared" si="0"/>
        <v>27.33</v>
      </c>
      <c r="L41" s="18">
        <f t="shared" si="6"/>
        <v>81.998199819982</v>
      </c>
      <c r="M41" s="18" t="str">
        <f t="shared" si="7"/>
        <v>LULUS</v>
      </c>
      <c r="N41" s="18">
        <f t="shared" si="8"/>
        <v>100</v>
      </c>
      <c r="O41" s="18">
        <f t="shared" si="9"/>
        <v>3.33</v>
      </c>
      <c r="P41" s="18">
        <f t="shared" si="10"/>
        <v>70</v>
      </c>
      <c r="Q41" s="18">
        <f t="shared" si="11"/>
        <v>10.5</v>
      </c>
      <c r="R41" s="18">
        <f t="shared" si="12"/>
        <v>90</v>
      </c>
      <c r="S41" s="18">
        <f t="shared" si="13"/>
        <v>13.5</v>
      </c>
      <c r="T41" s="18">
        <f t="shared" si="1"/>
        <v>27.33</v>
      </c>
      <c r="U41" s="18">
        <f t="shared" si="14"/>
        <v>81.998199819982</v>
      </c>
      <c r="V41" s="18" t="str">
        <f t="shared" si="15"/>
        <v>LULUS</v>
      </c>
      <c r="W41" s="18">
        <f t="shared" si="16"/>
        <v>100</v>
      </c>
      <c r="X41" s="49">
        <f t="shared" si="17"/>
        <v>3.34</v>
      </c>
      <c r="Y41" s="18">
        <f t="shared" si="18"/>
        <v>70</v>
      </c>
      <c r="Z41" s="49">
        <f t="shared" si="19"/>
        <v>10.5</v>
      </c>
      <c r="AA41" s="18">
        <v>85</v>
      </c>
      <c r="AB41" s="18">
        <f t="shared" si="20"/>
        <v>12.75</v>
      </c>
      <c r="AC41" s="18">
        <f t="shared" si="2"/>
        <v>26.59</v>
      </c>
      <c r="AD41" s="49">
        <f t="shared" si="21"/>
        <v>79.754049190162</v>
      </c>
      <c r="AE41" s="47" t="str">
        <f t="shared" si="22"/>
        <v>LULUS</v>
      </c>
      <c r="AF41" s="55"/>
      <c r="AG41" s="18">
        <f t="shared" si="23"/>
        <v>54.66</v>
      </c>
      <c r="AH41" s="18">
        <f t="shared" si="24"/>
        <v>26.59</v>
      </c>
      <c r="AI41" s="53">
        <f t="shared" si="25"/>
        <v>81.250149610042</v>
      </c>
      <c r="AJ41" s="58" t="str">
        <f t="shared" si="26"/>
        <v>A</v>
      </c>
      <c r="AK41" s="55"/>
      <c r="AL41" s="16" t="s">
        <v>162</v>
      </c>
      <c r="AM41" s="59">
        <f t="shared" si="27"/>
        <v>81.250149610042</v>
      </c>
    </row>
    <row r="42" ht="12.75" customHeight="1" spans="1:39">
      <c r="A42" s="16">
        <v>29</v>
      </c>
      <c r="B42" s="16">
        <v>253100457</v>
      </c>
      <c r="C42" s="50"/>
      <c r="D42" s="50" t="s">
        <v>163</v>
      </c>
      <c r="E42" s="18">
        <v>100</v>
      </c>
      <c r="F42" s="18">
        <f t="shared" si="3"/>
        <v>3.33</v>
      </c>
      <c r="G42" s="18">
        <v>85</v>
      </c>
      <c r="H42" s="18">
        <f t="shared" si="4"/>
        <v>12.75</v>
      </c>
      <c r="I42" s="69">
        <v>85</v>
      </c>
      <c r="J42" s="18">
        <f t="shared" si="5"/>
        <v>12.75</v>
      </c>
      <c r="K42" s="18">
        <f t="shared" si="0"/>
        <v>28.83</v>
      </c>
      <c r="L42" s="18">
        <f t="shared" si="6"/>
        <v>86.4986498649865</v>
      </c>
      <c r="M42" s="18" t="str">
        <f t="shared" si="7"/>
        <v>LULUS</v>
      </c>
      <c r="N42" s="18">
        <f t="shared" si="8"/>
        <v>100</v>
      </c>
      <c r="O42" s="18">
        <f t="shared" si="9"/>
        <v>3.33</v>
      </c>
      <c r="P42" s="18">
        <f t="shared" si="10"/>
        <v>85</v>
      </c>
      <c r="Q42" s="18">
        <f t="shared" si="11"/>
        <v>12.75</v>
      </c>
      <c r="R42" s="18">
        <f t="shared" si="12"/>
        <v>85</v>
      </c>
      <c r="S42" s="18">
        <f t="shared" si="13"/>
        <v>12.75</v>
      </c>
      <c r="T42" s="18">
        <f t="shared" si="1"/>
        <v>28.83</v>
      </c>
      <c r="U42" s="18">
        <f t="shared" si="14"/>
        <v>86.4986498649865</v>
      </c>
      <c r="V42" s="18" t="str">
        <f t="shared" si="15"/>
        <v>LULUS</v>
      </c>
      <c r="W42" s="18">
        <f t="shared" si="16"/>
        <v>100</v>
      </c>
      <c r="X42" s="49">
        <f t="shared" si="17"/>
        <v>3.34</v>
      </c>
      <c r="Y42" s="18">
        <f t="shared" si="18"/>
        <v>85</v>
      </c>
      <c r="Z42" s="49">
        <f t="shared" si="19"/>
        <v>12.75</v>
      </c>
      <c r="AA42" s="18">
        <v>91</v>
      </c>
      <c r="AB42" s="18">
        <f t="shared" si="20"/>
        <v>13.65</v>
      </c>
      <c r="AC42" s="18">
        <f t="shared" si="2"/>
        <v>29.74</v>
      </c>
      <c r="AD42" s="49">
        <f t="shared" si="21"/>
        <v>89.2021595680864</v>
      </c>
      <c r="AE42" s="47" t="str">
        <f t="shared" si="22"/>
        <v>LULUS</v>
      </c>
      <c r="AF42" s="55"/>
      <c r="AG42" s="18">
        <f t="shared" si="23"/>
        <v>57.66</v>
      </c>
      <c r="AH42" s="18">
        <f t="shared" si="24"/>
        <v>29.74</v>
      </c>
      <c r="AI42" s="53">
        <f t="shared" si="25"/>
        <v>87.3998197660198</v>
      </c>
      <c r="AJ42" s="58" t="str">
        <f t="shared" si="26"/>
        <v>A</v>
      </c>
      <c r="AK42" s="55"/>
      <c r="AL42" s="16" t="s">
        <v>164</v>
      </c>
      <c r="AM42" s="59">
        <f t="shared" si="27"/>
        <v>87.3998197660198</v>
      </c>
    </row>
    <row r="43" ht="12.75" customHeight="1" spans="1:39">
      <c r="A43" s="16">
        <v>30</v>
      </c>
      <c r="B43" s="16">
        <v>253100458</v>
      </c>
      <c r="C43" s="50"/>
      <c r="D43" s="50" t="s">
        <v>165</v>
      </c>
      <c r="E43" s="18">
        <v>100</v>
      </c>
      <c r="F43" s="18">
        <f t="shared" si="3"/>
        <v>3.33</v>
      </c>
      <c r="G43" s="18">
        <v>70</v>
      </c>
      <c r="H43" s="18">
        <f t="shared" si="4"/>
        <v>10.5</v>
      </c>
      <c r="I43" s="69">
        <v>82</v>
      </c>
      <c r="J43" s="18">
        <f t="shared" si="5"/>
        <v>12.3</v>
      </c>
      <c r="K43" s="18">
        <f t="shared" si="0"/>
        <v>26.13</v>
      </c>
      <c r="L43" s="18">
        <f t="shared" si="6"/>
        <v>78.3978397839784</v>
      </c>
      <c r="M43" s="18" t="str">
        <f t="shared" si="7"/>
        <v>LULUS</v>
      </c>
      <c r="N43" s="18">
        <f t="shared" si="8"/>
        <v>100</v>
      </c>
      <c r="O43" s="18">
        <f t="shared" si="9"/>
        <v>3.33</v>
      </c>
      <c r="P43" s="18">
        <f t="shared" si="10"/>
        <v>70</v>
      </c>
      <c r="Q43" s="18">
        <f t="shared" si="11"/>
        <v>10.5</v>
      </c>
      <c r="R43" s="18">
        <f t="shared" si="12"/>
        <v>82</v>
      </c>
      <c r="S43" s="18">
        <f t="shared" si="13"/>
        <v>12.3</v>
      </c>
      <c r="T43" s="18">
        <f t="shared" si="1"/>
        <v>26.13</v>
      </c>
      <c r="U43" s="18">
        <f t="shared" si="14"/>
        <v>78.3978397839784</v>
      </c>
      <c r="V43" s="18" t="str">
        <f t="shared" si="15"/>
        <v>LULUS</v>
      </c>
      <c r="W43" s="18">
        <f t="shared" si="16"/>
        <v>100</v>
      </c>
      <c r="X43" s="49">
        <f t="shared" si="17"/>
        <v>3.34</v>
      </c>
      <c r="Y43" s="18">
        <f t="shared" si="18"/>
        <v>70</v>
      </c>
      <c r="Z43" s="49">
        <f t="shared" si="19"/>
        <v>10.5</v>
      </c>
      <c r="AA43" s="18">
        <v>88</v>
      </c>
      <c r="AB43" s="18">
        <f t="shared" si="20"/>
        <v>13.2</v>
      </c>
      <c r="AC43" s="18">
        <f t="shared" si="2"/>
        <v>27.04</v>
      </c>
      <c r="AD43" s="49">
        <f t="shared" si="21"/>
        <v>81.1037792441512</v>
      </c>
      <c r="AE43" s="47" t="str">
        <f t="shared" si="22"/>
        <v>LULUS</v>
      </c>
      <c r="AF43" s="55"/>
      <c r="AG43" s="18">
        <f t="shared" si="23"/>
        <v>52.26</v>
      </c>
      <c r="AH43" s="18">
        <f t="shared" si="24"/>
        <v>27.04</v>
      </c>
      <c r="AI43" s="53">
        <f t="shared" si="25"/>
        <v>79.299819604036</v>
      </c>
      <c r="AJ43" s="58" t="str">
        <f t="shared" si="26"/>
        <v>AB</v>
      </c>
      <c r="AK43" s="55"/>
      <c r="AL43" s="16" t="s">
        <v>119</v>
      </c>
      <c r="AM43" s="59">
        <f t="shared" si="27"/>
        <v>79.299819604036</v>
      </c>
    </row>
    <row r="44" ht="12.75" customHeight="1" spans="1:39">
      <c r="A44" s="16">
        <v>31</v>
      </c>
      <c r="B44" s="16">
        <v>253100459</v>
      </c>
      <c r="C44" s="50"/>
      <c r="D44" s="50" t="s">
        <v>166</v>
      </c>
      <c r="E44" s="18">
        <v>100</v>
      </c>
      <c r="F44" s="18">
        <f t="shared" si="3"/>
        <v>3.33</v>
      </c>
      <c r="G44" s="18">
        <v>75</v>
      </c>
      <c r="H44" s="18">
        <f t="shared" si="4"/>
        <v>11.25</v>
      </c>
      <c r="I44" s="69">
        <v>88</v>
      </c>
      <c r="J44" s="18">
        <f t="shared" si="5"/>
        <v>13.2</v>
      </c>
      <c r="K44" s="18">
        <f t="shared" si="0"/>
        <v>27.78</v>
      </c>
      <c r="L44" s="18">
        <f t="shared" si="6"/>
        <v>83.3483348334833</v>
      </c>
      <c r="M44" s="18" t="str">
        <f t="shared" si="7"/>
        <v>LULUS</v>
      </c>
      <c r="N44" s="18">
        <f t="shared" si="8"/>
        <v>100</v>
      </c>
      <c r="O44" s="18">
        <f t="shared" si="9"/>
        <v>3.33</v>
      </c>
      <c r="P44" s="18">
        <f t="shared" si="10"/>
        <v>75</v>
      </c>
      <c r="Q44" s="18">
        <f t="shared" si="11"/>
        <v>11.25</v>
      </c>
      <c r="R44" s="18">
        <f t="shared" si="12"/>
        <v>88</v>
      </c>
      <c r="S44" s="18">
        <f t="shared" si="13"/>
        <v>13.2</v>
      </c>
      <c r="T44" s="18">
        <f t="shared" si="1"/>
        <v>27.78</v>
      </c>
      <c r="U44" s="18">
        <f t="shared" si="14"/>
        <v>83.3483348334833</v>
      </c>
      <c r="V44" s="18" t="str">
        <f t="shared" si="15"/>
        <v>LULUS</v>
      </c>
      <c r="W44" s="18">
        <f t="shared" si="16"/>
        <v>100</v>
      </c>
      <c r="X44" s="49">
        <f t="shared" si="17"/>
        <v>3.34</v>
      </c>
      <c r="Y44" s="18">
        <f t="shared" si="18"/>
        <v>75</v>
      </c>
      <c r="Z44" s="49">
        <f t="shared" si="19"/>
        <v>11.25</v>
      </c>
      <c r="AA44" s="18">
        <v>95</v>
      </c>
      <c r="AB44" s="18">
        <f t="shared" si="20"/>
        <v>14.25</v>
      </c>
      <c r="AC44" s="18">
        <f t="shared" si="2"/>
        <v>28.84</v>
      </c>
      <c r="AD44" s="49">
        <f t="shared" si="21"/>
        <v>86.502699460108</v>
      </c>
      <c r="AE44" s="47" t="str">
        <f t="shared" si="22"/>
        <v>LULUS</v>
      </c>
      <c r="AF44" s="55"/>
      <c r="AG44" s="18">
        <f t="shared" si="23"/>
        <v>55.56</v>
      </c>
      <c r="AH44" s="18">
        <f t="shared" si="24"/>
        <v>28.84</v>
      </c>
      <c r="AI44" s="53">
        <f t="shared" si="25"/>
        <v>84.3997897090249</v>
      </c>
      <c r="AJ44" s="58" t="str">
        <f t="shared" si="26"/>
        <v>A</v>
      </c>
      <c r="AK44" s="55"/>
      <c r="AL44" s="16" t="s">
        <v>119</v>
      </c>
      <c r="AM44" s="59">
        <f t="shared" si="27"/>
        <v>84.3997897090249</v>
      </c>
    </row>
    <row r="45" ht="12.75" customHeight="1" spans="1:39">
      <c r="A45" s="16">
        <v>32</v>
      </c>
      <c r="B45" s="16">
        <v>253100460</v>
      </c>
      <c r="C45" s="50"/>
      <c r="D45" s="50" t="s">
        <v>167</v>
      </c>
      <c r="E45" s="18">
        <v>100</v>
      </c>
      <c r="F45" s="18">
        <f t="shared" si="3"/>
        <v>3.33</v>
      </c>
      <c r="G45" s="18">
        <v>60</v>
      </c>
      <c r="H45" s="18">
        <f t="shared" si="4"/>
        <v>9</v>
      </c>
      <c r="I45" s="69">
        <v>83</v>
      </c>
      <c r="J45" s="18">
        <f t="shared" si="5"/>
        <v>12.45</v>
      </c>
      <c r="K45" s="18">
        <f t="shared" si="0"/>
        <v>24.78</v>
      </c>
      <c r="L45" s="18">
        <f t="shared" si="6"/>
        <v>74.3474347434744</v>
      </c>
      <c r="M45" s="18" t="str">
        <f t="shared" si="7"/>
        <v>LULUS</v>
      </c>
      <c r="N45" s="18">
        <f t="shared" si="8"/>
        <v>100</v>
      </c>
      <c r="O45" s="18">
        <f t="shared" si="9"/>
        <v>3.33</v>
      </c>
      <c r="P45" s="18">
        <f t="shared" si="10"/>
        <v>60</v>
      </c>
      <c r="Q45" s="18">
        <f t="shared" si="11"/>
        <v>9</v>
      </c>
      <c r="R45" s="18">
        <f t="shared" si="12"/>
        <v>83</v>
      </c>
      <c r="S45" s="18">
        <f t="shared" si="13"/>
        <v>12.45</v>
      </c>
      <c r="T45" s="18">
        <f t="shared" si="1"/>
        <v>24.78</v>
      </c>
      <c r="U45" s="18">
        <f t="shared" si="14"/>
        <v>74.3474347434744</v>
      </c>
      <c r="V45" s="18" t="str">
        <f t="shared" si="15"/>
        <v>LULUS</v>
      </c>
      <c r="W45" s="18">
        <f t="shared" si="16"/>
        <v>100</v>
      </c>
      <c r="X45" s="49">
        <f t="shared" si="17"/>
        <v>3.34</v>
      </c>
      <c r="Y45" s="18">
        <f t="shared" si="18"/>
        <v>60</v>
      </c>
      <c r="Z45" s="49">
        <f t="shared" si="19"/>
        <v>9</v>
      </c>
      <c r="AA45" s="67">
        <v>80</v>
      </c>
      <c r="AB45" s="18">
        <f t="shared" si="20"/>
        <v>12</v>
      </c>
      <c r="AC45" s="18">
        <f t="shared" si="2"/>
        <v>24.34</v>
      </c>
      <c r="AD45" s="49">
        <f t="shared" si="21"/>
        <v>73.005398920216</v>
      </c>
      <c r="AE45" s="47" t="str">
        <f t="shared" si="22"/>
        <v>LULUS</v>
      </c>
      <c r="AF45" s="55"/>
      <c r="AG45" s="18">
        <f t="shared" si="23"/>
        <v>49.56</v>
      </c>
      <c r="AH45" s="18">
        <f t="shared" si="24"/>
        <v>24.34</v>
      </c>
      <c r="AI45" s="53">
        <f t="shared" si="25"/>
        <v>73.9000894690549</v>
      </c>
      <c r="AJ45" s="58" t="str">
        <f t="shared" si="26"/>
        <v>B</v>
      </c>
      <c r="AK45" s="55"/>
      <c r="AL45" s="47" t="s">
        <v>119</v>
      </c>
      <c r="AM45" s="59">
        <f t="shared" si="27"/>
        <v>73.9000894690549</v>
      </c>
    </row>
    <row r="46" ht="12.75" customHeight="1" spans="1:39">
      <c r="A46" s="16">
        <v>33</v>
      </c>
      <c r="B46" s="16">
        <v>253100461</v>
      </c>
      <c r="C46" s="50"/>
      <c r="D46" s="50" t="s">
        <v>168</v>
      </c>
      <c r="E46" s="18">
        <v>92.86</v>
      </c>
      <c r="F46" s="18">
        <f t="shared" si="3"/>
        <v>3.092238</v>
      </c>
      <c r="G46" s="67">
        <v>70</v>
      </c>
      <c r="H46" s="18">
        <f t="shared" si="4"/>
        <v>10.5</v>
      </c>
      <c r="I46" s="70">
        <v>65</v>
      </c>
      <c r="J46" s="18">
        <f t="shared" si="5"/>
        <v>9.75</v>
      </c>
      <c r="K46" s="18">
        <f t="shared" si="0"/>
        <v>23.342238</v>
      </c>
      <c r="L46" s="18">
        <f t="shared" si="6"/>
        <v>70.0337173717372</v>
      </c>
      <c r="M46" s="18" t="str">
        <f t="shared" si="7"/>
        <v>LULUS</v>
      </c>
      <c r="N46" s="18">
        <f t="shared" si="8"/>
        <v>92.86</v>
      </c>
      <c r="O46" s="18">
        <f t="shared" si="9"/>
        <v>3.092238</v>
      </c>
      <c r="P46" s="18">
        <f t="shared" si="10"/>
        <v>70</v>
      </c>
      <c r="Q46" s="18">
        <f t="shared" si="11"/>
        <v>10.5</v>
      </c>
      <c r="R46" s="18">
        <f t="shared" si="12"/>
        <v>65</v>
      </c>
      <c r="S46" s="18">
        <f t="shared" si="13"/>
        <v>9.75</v>
      </c>
      <c r="T46" s="18">
        <f t="shared" si="1"/>
        <v>23.342238</v>
      </c>
      <c r="U46" s="18">
        <f t="shared" si="14"/>
        <v>70.0337173717372</v>
      </c>
      <c r="V46" s="18" t="str">
        <f t="shared" si="15"/>
        <v>LULUS</v>
      </c>
      <c r="W46" s="18">
        <f t="shared" si="16"/>
        <v>92.86</v>
      </c>
      <c r="X46" s="18">
        <f t="shared" si="17"/>
        <v>3.101524</v>
      </c>
      <c r="Y46" s="18">
        <f t="shared" si="18"/>
        <v>70</v>
      </c>
      <c r="Z46" s="18">
        <f t="shared" si="19"/>
        <v>10.5</v>
      </c>
      <c r="AA46" s="67"/>
      <c r="AB46" s="18">
        <f t="shared" si="20"/>
        <v>0</v>
      </c>
      <c r="AC46" s="18">
        <f t="shared" si="2"/>
        <v>13.601524</v>
      </c>
      <c r="AD46" s="18">
        <f t="shared" si="21"/>
        <v>40.7964127174565</v>
      </c>
      <c r="AE46" s="16" t="str">
        <f t="shared" si="22"/>
        <v>TIDAK LULUS</v>
      </c>
      <c r="AF46" s="72"/>
      <c r="AG46" s="18">
        <f t="shared" si="23"/>
        <v>46.684476</v>
      </c>
      <c r="AH46" s="18">
        <f t="shared" si="24"/>
        <v>13.601524</v>
      </c>
      <c r="AI46" s="53">
        <f t="shared" si="25"/>
        <v>60.2879491536436</v>
      </c>
      <c r="AJ46" s="35" t="str">
        <f t="shared" si="26"/>
        <v>C</v>
      </c>
      <c r="AK46" s="72"/>
      <c r="AL46" s="16" t="s">
        <v>119</v>
      </c>
      <c r="AM46" s="43">
        <f t="shared" si="27"/>
        <v>60.2879491536436</v>
      </c>
    </row>
    <row r="47" ht="12.75" customHeight="1" spans="5:35"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2"/>
      <c r="AG47" s="36"/>
      <c r="AH47" s="36"/>
      <c r="AI47" s="36"/>
    </row>
    <row r="48" ht="12.75" customHeight="1" spans="5:23"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ht="12.75" customHeight="1" spans="5:23">
      <c r="E49" s="2"/>
      <c r="L49" s="62" t="s">
        <v>169</v>
      </c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ht="12.75" customHeight="1" spans="5:36">
      <c r="E50" s="20"/>
      <c r="F50" s="21" t="s">
        <v>170</v>
      </c>
      <c r="H50" s="22"/>
      <c r="I50" s="22"/>
      <c r="J50" s="22"/>
      <c r="K50" s="22"/>
      <c r="L50" s="22" t="s">
        <v>171</v>
      </c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AE50" s="22"/>
      <c r="AF50" s="22"/>
      <c r="AG50" s="37"/>
      <c r="AH50" s="37"/>
      <c r="AI50" s="37"/>
      <c r="AJ50" s="37"/>
    </row>
    <row r="51" ht="12.75" customHeight="1" spans="5:36">
      <c r="E51" s="2"/>
      <c r="F51" s="22" t="s">
        <v>172</v>
      </c>
      <c r="G51" s="22"/>
      <c r="H51" s="22"/>
      <c r="I51" s="22"/>
      <c r="J51" s="22"/>
      <c r="K51" s="22"/>
      <c r="L51" s="2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AE51" s="22"/>
      <c r="AF51" s="22"/>
      <c r="AG51" s="22"/>
      <c r="AH51" s="22"/>
      <c r="AI51" s="22"/>
      <c r="AJ51" s="22"/>
    </row>
    <row r="52" ht="12.75" customHeight="1" spans="5:36">
      <c r="E52" s="2"/>
      <c r="F52" s="22"/>
      <c r="G52" s="22"/>
      <c r="H52" s="22"/>
      <c r="I52" s="22"/>
      <c r="J52" s="22"/>
      <c r="K52" s="22"/>
      <c r="L52" s="2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AE52" s="22"/>
      <c r="AF52" s="22"/>
      <c r="AG52" s="22"/>
      <c r="AH52" s="22"/>
      <c r="AI52" s="22"/>
      <c r="AJ52" s="22"/>
    </row>
    <row r="53" ht="12.75" customHeight="1" spans="5:36">
      <c r="E53" s="2"/>
      <c r="F53" s="22"/>
      <c r="G53" s="22"/>
      <c r="H53" s="22"/>
      <c r="I53" s="22"/>
      <c r="J53" s="22"/>
      <c r="K53" s="22"/>
      <c r="L53" s="2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AE53" s="22"/>
      <c r="AF53" s="22"/>
      <c r="AG53" s="22"/>
      <c r="AH53" s="22"/>
      <c r="AI53" s="22"/>
      <c r="AJ53" s="22"/>
    </row>
    <row r="54" ht="12.75" customHeight="1" spans="5:34">
      <c r="E54" s="2"/>
      <c r="F54" s="22" t="s">
        <v>173</v>
      </c>
      <c r="G54" s="22"/>
      <c r="H54" s="22"/>
      <c r="I54" s="22"/>
      <c r="J54" s="22"/>
      <c r="K54" s="22"/>
      <c r="L54" s="22" t="s">
        <v>174</v>
      </c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AE54" s="22"/>
      <c r="AF54" s="22"/>
      <c r="AG54" s="38"/>
      <c r="AH54" s="38"/>
    </row>
    <row r="55" ht="12.75" customHeight="1" spans="5:23"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ht="12.75" customHeight="1" spans="5:23"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ht="12.75" customHeight="1" spans="5:23"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ht="12.75" customHeight="1" spans="5:23"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ht="12.75" customHeight="1" spans="5:23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ht="12.75" customHeight="1" spans="5:23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ht="12.75" customHeight="1" spans="5:2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ht="12.75" customHeight="1" spans="5:2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ht="12.75" customHeight="1" spans="5:2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ht="12.75" customHeight="1" spans="5:2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ht="12.75" customHeight="1" spans="5:2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ht="12.75" customHeight="1" spans="5:2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ht="12.75" customHeight="1" spans="5:2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ht="12.75" customHeight="1" spans="5:2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ht="12.75" customHeight="1" spans="5:2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ht="12.75" customHeight="1" spans="5:2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ht="12.75" customHeight="1" spans="5:2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ht="12.75" customHeight="1" spans="5:2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ht="12.75" customHeight="1" spans="5:2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ht="12.75" customHeight="1" spans="5:2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ht="12.75" customHeight="1" spans="5:2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ht="12.75" customHeight="1" spans="5:2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ht="12.75" customHeight="1" spans="5:2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ht="12.75" customHeight="1" spans="5:2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ht="12.75" customHeight="1" spans="5:2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ht="12.75" customHeight="1" spans="5:2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ht="12.75" customHeight="1" spans="5:2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ht="12.75" customHeight="1" spans="5:2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ht="12.75" customHeight="1" spans="5:2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ht="12.75" customHeight="1" spans="5:2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ht="12.75" customHeight="1" spans="5:2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ht="12.75" customHeight="1" spans="5:2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ht="12.75" customHeight="1" spans="5:2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ht="12.75" customHeight="1" spans="5:2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ht="12.75" customHeight="1" spans="5:2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ht="12.75" customHeight="1" spans="5:2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ht="12.75" customHeight="1" spans="5:2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ht="12.75" customHeight="1" spans="5:2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ht="12.75" customHeight="1" spans="5:2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ht="12.75" customHeight="1" spans="5:2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ht="12.75" customHeight="1" spans="5:2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ht="12.75" customHeight="1" spans="5:2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ht="12.75" customHeight="1" spans="5:2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ht="12.75" customHeight="1" spans="5:2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ht="12.75" customHeight="1" spans="5:2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ht="12.75" customHeight="1" spans="5:2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ht="12.75" customHeight="1" spans="5:2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ht="12.75" customHeight="1" spans="5:2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ht="12.75" customHeight="1" spans="5:2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ht="12.75" customHeight="1" spans="5:2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ht="12.75" customHeight="1" spans="5:2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ht="12.75" customHeight="1" spans="5:2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ht="12.75" customHeight="1" spans="5:2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ht="12.75" customHeight="1" spans="5:2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ht="12.75" customHeight="1" spans="5:2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ht="12.75" customHeight="1" spans="5:2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ht="12.75" customHeight="1" spans="5:2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ht="12.75" customHeight="1" spans="5:2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ht="12.75" customHeight="1" spans="5:2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ht="12.75" customHeight="1" spans="5:2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ht="12.75" customHeight="1" spans="5:2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ht="12.75" customHeight="1" spans="5:2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ht="12.75" customHeight="1" spans="5:2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ht="12.75" customHeight="1" spans="5:2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ht="12.75" customHeight="1" spans="5:2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ht="12.75" customHeight="1" spans="5:2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ht="12.75" customHeight="1" spans="5:2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ht="12.75" customHeight="1" spans="5:2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ht="12.75" customHeight="1" spans="5:2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ht="12.75" customHeight="1" spans="5:2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ht="12.75" customHeight="1" spans="5:2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ht="12.75" customHeight="1" spans="5:2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ht="12.75" customHeight="1" spans="5:2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ht="12.75" customHeight="1" spans="5:2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ht="12.75" customHeight="1" spans="5:2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ht="12.75" customHeight="1" spans="5:2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ht="12.75" customHeight="1" spans="5:2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ht="12.75" customHeight="1" spans="5:2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ht="12.75" customHeight="1" spans="5:2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ht="12.75" customHeight="1" spans="5:2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ht="12.75" customHeight="1" spans="5:2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ht="12.75" customHeight="1" spans="5:2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ht="12.75" customHeight="1" spans="5:2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ht="12.75" customHeight="1" spans="5:2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ht="12.75" customHeight="1" spans="5:2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ht="12.75" customHeight="1" spans="5:2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ht="12.75" customHeight="1" spans="5:2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ht="12.75" customHeight="1" spans="5:2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ht="12.75" customHeight="1" spans="5:2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ht="12.75" customHeight="1" spans="5:2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ht="12.75" customHeight="1" spans="5:2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ht="12.75" customHeight="1" spans="5:2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ht="12.75" customHeight="1" spans="5:2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ht="12.75" customHeight="1" spans="5:2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ht="12.75" customHeight="1" spans="5:2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ht="12.75" customHeight="1" spans="5:2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ht="12.75" customHeight="1" spans="5:2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ht="12.75" customHeight="1" spans="5:2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ht="12.75" customHeight="1" spans="5:2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ht="12.75" customHeight="1" spans="5:2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ht="12.75" customHeight="1" spans="5:2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ht="12.75" customHeight="1" spans="5:2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ht="12.75" customHeight="1" spans="5:2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ht="12.75" customHeight="1" spans="5:2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ht="12.75" customHeight="1" spans="5:2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ht="12.75" customHeight="1" spans="5:2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ht="12.75" customHeight="1" spans="5:2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ht="12.75" customHeight="1" spans="5:2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ht="12.75" customHeight="1" spans="5:2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ht="12.75" customHeight="1" spans="5:2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ht="12.75" customHeight="1" spans="5:2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ht="12.75" customHeight="1" spans="5:2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ht="12.75" customHeight="1" spans="5:2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ht="12.75" customHeight="1" spans="5:2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ht="12.75" customHeight="1" spans="5:2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ht="12.75" customHeight="1" spans="5:2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ht="12.75" customHeight="1" spans="5:2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ht="12.75" customHeight="1" spans="5:2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ht="12.75" customHeight="1" spans="5:2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ht="12.75" customHeight="1" spans="5:2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ht="12.75" customHeight="1" spans="5:2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ht="12.75" customHeight="1" spans="5:2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ht="12.75" customHeight="1" spans="5:2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ht="12.75" customHeight="1" spans="5:2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ht="12.75" customHeight="1" spans="5:2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ht="12.75" customHeight="1" spans="5:2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ht="12.75" customHeight="1" spans="5:2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ht="12.75" customHeight="1" spans="5:2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ht="12.75" customHeight="1" spans="5:2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ht="12.75" customHeight="1" spans="5:2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ht="12.75" customHeight="1" spans="5:2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ht="12.75" customHeight="1" spans="5:2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ht="12.75" customHeight="1" spans="5:2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ht="12.75" customHeight="1" spans="5:2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ht="12.75" customHeight="1" spans="5:2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ht="12.75" customHeight="1" spans="5:2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ht="12.75" customHeight="1" spans="5:2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ht="12.75" customHeight="1" spans="5:2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ht="12.75" customHeight="1" spans="5:2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ht="12.75" customHeight="1" spans="5:2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ht="12.75" customHeight="1" spans="5:2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ht="12.75" customHeight="1" spans="5:2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ht="12.75" customHeight="1" spans="5:2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ht="12.75" customHeight="1" spans="5:2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ht="12.75" customHeight="1" spans="5:2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ht="12.75" customHeight="1" spans="5:2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ht="12.75" customHeight="1" spans="5:2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ht="12.75" customHeight="1" spans="5:2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ht="12.75" customHeight="1" spans="5:2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ht="12.75" customHeight="1" spans="5:2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ht="12.75" customHeight="1" spans="5:2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ht="12.75" customHeight="1" spans="5:2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ht="12.75" customHeight="1" spans="5:2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ht="12.75" customHeight="1" spans="5:2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ht="12.75" customHeight="1" spans="5:2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ht="12.75" customHeight="1" spans="5:2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ht="12.75" customHeight="1" spans="5:2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ht="12.75" customHeight="1" spans="5:2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ht="12.75" customHeight="1" spans="5:2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ht="12.75" customHeight="1" spans="5:2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ht="12.75" customHeight="1" spans="5:2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ht="12.75" customHeight="1" spans="5:2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ht="12.75" customHeight="1" spans="5:2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ht="12.75" customHeight="1" spans="5:2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ht="12.75" customHeight="1" spans="5:2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ht="12.75" customHeight="1" spans="5:2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ht="12.75" customHeight="1" spans="5:2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ht="12.75" customHeight="1" spans="5:2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ht="12.75" customHeight="1" spans="5:2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ht="12.75" customHeight="1" spans="5:2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ht="12.75" customHeight="1" spans="5:2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ht="12.75" customHeight="1" spans="5:2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ht="12.75" customHeight="1" spans="5:2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ht="12.75" customHeight="1" spans="5:2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ht="12.75" customHeight="1" spans="5:2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ht="12.75" customHeight="1" spans="5:2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ht="12.75" customHeight="1" spans="5:2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ht="12.75" customHeight="1" spans="5:2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ht="12.75" customHeight="1" spans="5:2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ht="12.75" customHeight="1" spans="5:2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ht="12.75" customHeight="1" spans="5:2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ht="12.75" customHeight="1" spans="5:2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ht="12.75" customHeight="1" spans="5:2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ht="12.75" customHeight="1" spans="5:2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ht="12.75" customHeight="1" spans="5:2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ht="12.75" customHeight="1" spans="5:2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ht="12.75" customHeight="1" spans="5:2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ht="12.75" customHeight="1" spans="5:2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ht="12.75" customHeight="1" spans="5:2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ht="12.75" customHeight="1" spans="5:2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ht="12.75" customHeight="1" spans="5:2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ht="12.75" customHeight="1" spans="5:2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ht="12.75" customHeight="1" spans="5:2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ht="12.75" customHeight="1" spans="5:2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ht="12.75" customHeight="1" spans="5:2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ht="12.75" customHeight="1" spans="5:2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ht="12.75" customHeight="1" spans="5:2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ht="12.75" customHeight="1" spans="5:2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ht="12.75" customHeight="1" spans="5:2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ht="12.75" customHeight="1" spans="5:2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ht="12.75" customHeight="1" spans="5:2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ht="12.75" customHeight="1" spans="5:2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ht="12.75" customHeight="1" spans="5:2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ht="12.75" customHeight="1" spans="5:2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ht="12.75" customHeight="1" spans="5:2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ht="12.75" customHeight="1" spans="5:2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ht="12.75" customHeight="1" spans="5:2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ht="12.75" customHeight="1" spans="5:2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ht="12.75" customHeight="1" spans="5:2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ht="12.75" customHeight="1" spans="5:2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ht="12.75" customHeight="1" spans="5:2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ht="12.75" customHeight="1" spans="5:2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ht="12.75" customHeight="1" spans="5:2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ht="12.75" customHeight="1" spans="5:2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ht="12.75" customHeight="1" spans="5:2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ht="12.75" customHeight="1" spans="5:2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ht="12.75" customHeight="1" spans="5:2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ht="12.75" customHeight="1" spans="5:2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ht="12.75" customHeight="1" spans="5:2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ht="12.75" customHeight="1" spans="5:2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ht="12.75" customHeight="1" spans="5:2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ht="12.75" customHeight="1" spans="5:2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ht="12.75" customHeight="1" spans="5:2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ht="12.75" customHeight="1" spans="5:2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ht="12.75" customHeight="1" spans="5:2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ht="12.75" customHeight="1" spans="5:2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ht="12.75" customHeight="1" spans="5:2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ht="12.75" customHeight="1" spans="5:2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ht="12.75" customHeight="1" spans="5:2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ht="12.75" customHeight="1" spans="5:2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ht="12.75" customHeight="1" spans="5:2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ht="12.75" customHeight="1" spans="5:2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ht="12.75" customHeight="1" spans="5:2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ht="12.75" customHeight="1" spans="5:2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ht="12.75" customHeight="1" spans="5:2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ht="12.75" customHeight="1" spans="5:2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ht="12.75" customHeight="1" spans="5:2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ht="12.75" customHeight="1" spans="5:2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ht="12.75" customHeight="1" spans="5:2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ht="12.75" customHeight="1" spans="5:2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ht="12.75" customHeight="1" spans="5:2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ht="12.75" customHeight="1" spans="5:2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ht="12.75" customHeight="1" spans="5:2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ht="12.75" customHeight="1" spans="5:2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ht="12.75" customHeight="1" spans="5:2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ht="12.75" customHeight="1" spans="5:2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ht="12.75" customHeight="1" spans="5:2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ht="12.75" customHeight="1" spans="5:2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ht="12.75" customHeight="1" spans="5:2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ht="12.75" customHeight="1" spans="5:2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ht="12.75" customHeight="1" spans="5:2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ht="12.75" customHeight="1" spans="5:2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ht="12.75" customHeight="1" spans="5:2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ht="12.75" customHeight="1" spans="5:2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ht="12.75" customHeight="1" spans="5:2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ht="12.75" customHeight="1" spans="5:2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ht="12.75" customHeight="1" spans="5:2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ht="12.75" customHeight="1" spans="5:2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ht="12.75" customHeight="1" spans="5:2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ht="12.75" customHeight="1" spans="5:2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ht="12.75" customHeight="1" spans="5:2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ht="12.75" customHeight="1" spans="5:2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ht="12.75" customHeight="1" spans="5:2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ht="12.75" customHeight="1" spans="5:2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ht="12.75" customHeight="1" spans="5:2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ht="12.75" customHeight="1" spans="5:2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ht="12.75" customHeight="1" spans="5:2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ht="12.75" customHeight="1" spans="5:2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ht="12.75" customHeight="1" spans="5:2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ht="12.75" customHeight="1" spans="5:2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ht="12.75" customHeight="1" spans="5:2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ht="12.75" customHeight="1" spans="5:2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ht="12.75" customHeight="1" spans="5:2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ht="12.75" customHeight="1" spans="5:2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ht="12.75" customHeight="1" spans="5:2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ht="12.75" customHeight="1" spans="5:2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ht="12.75" customHeight="1" spans="5:2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ht="12.75" customHeight="1" spans="5:2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ht="12.75" customHeight="1" spans="5:2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ht="12.75" customHeight="1" spans="5:2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ht="12.75" customHeight="1" spans="5:2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ht="12.75" customHeight="1" spans="5:2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ht="12.75" customHeight="1" spans="5:2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ht="12.75" customHeight="1" spans="5:2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ht="12.75" customHeight="1" spans="5:2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ht="12.75" customHeight="1" spans="5:2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ht="12.75" customHeight="1" spans="5:2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ht="12.75" customHeight="1" spans="5:2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ht="12.75" customHeight="1" spans="5:2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ht="12.75" customHeight="1" spans="5:2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ht="12.75" customHeight="1" spans="5:2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ht="12.75" customHeight="1" spans="5:2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ht="12.75" customHeight="1" spans="5:2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ht="12.75" customHeight="1" spans="5:2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ht="12.75" customHeight="1" spans="5:2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ht="12.75" customHeight="1" spans="5:2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ht="12.75" customHeight="1" spans="5:2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ht="12.75" customHeight="1" spans="5:2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ht="12.75" customHeight="1" spans="5:2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ht="12.75" customHeight="1" spans="5:2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ht="12.75" customHeight="1" spans="5:2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ht="12.75" customHeight="1" spans="5:2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ht="12.75" customHeight="1" spans="5:2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ht="12.75" customHeight="1" spans="5:2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ht="12.75" customHeight="1" spans="5:2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ht="12.75" customHeight="1" spans="5:2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ht="12.75" customHeight="1" spans="5:2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ht="12.75" customHeight="1" spans="5:2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ht="12.75" customHeight="1" spans="5:2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ht="12.75" customHeight="1" spans="5:2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ht="12.75" customHeight="1" spans="5:2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ht="12.75" customHeight="1" spans="5:2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ht="12.75" customHeight="1" spans="5:2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ht="12.75" customHeight="1" spans="5:2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ht="12.75" customHeight="1" spans="5:2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ht="12.75" customHeight="1" spans="5:2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ht="12.75" customHeight="1" spans="5:2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ht="12.75" customHeight="1" spans="5:2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ht="12.75" customHeight="1" spans="5:2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ht="12.75" customHeight="1" spans="5:2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ht="12.75" customHeight="1" spans="5:2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ht="12.75" customHeight="1" spans="5:2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ht="12.75" customHeight="1" spans="5:2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ht="12.75" customHeight="1" spans="5:2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ht="12.75" customHeight="1" spans="5:2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ht="12.75" customHeight="1" spans="5:2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ht="12.75" customHeight="1" spans="5:2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ht="12.75" customHeight="1" spans="5:2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ht="12.75" customHeight="1" spans="5:2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ht="12.75" customHeight="1" spans="5:2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ht="12.75" customHeight="1" spans="5:2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ht="12.75" customHeight="1" spans="5:2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ht="12.75" customHeight="1" spans="5:2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ht="12.75" customHeight="1" spans="5:2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ht="12.75" customHeight="1" spans="5:2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ht="12.75" customHeight="1" spans="5:2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ht="12.75" customHeight="1" spans="5:2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ht="12.75" customHeight="1" spans="5:2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ht="12.75" customHeight="1" spans="5:2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ht="12.75" customHeight="1" spans="5:2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ht="12.75" customHeight="1" spans="5:2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ht="12.75" customHeight="1" spans="5:2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ht="12.75" customHeight="1" spans="5:2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ht="12.75" customHeight="1" spans="5:2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ht="12.75" customHeight="1" spans="5:2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ht="12.75" customHeight="1" spans="5:2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ht="12.75" customHeight="1" spans="5:2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ht="12.75" customHeight="1" spans="5:2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ht="12.75" customHeight="1" spans="5:2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ht="12.75" customHeight="1" spans="5:2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ht="12.75" customHeight="1" spans="5:2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ht="12.75" customHeight="1" spans="5:2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ht="12.75" customHeight="1" spans="5:2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ht="12.75" customHeight="1" spans="5:2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ht="12.75" customHeight="1" spans="5:2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ht="12.75" customHeight="1" spans="5:2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ht="12.75" customHeight="1" spans="5:2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ht="12.75" customHeight="1" spans="5:2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ht="12.75" customHeight="1" spans="5:2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ht="12.75" customHeight="1" spans="5:2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ht="12.75" customHeight="1" spans="5:2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ht="12.75" customHeight="1" spans="5:2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ht="12.75" customHeight="1" spans="5:2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ht="12.75" customHeight="1" spans="5:2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ht="12.75" customHeight="1" spans="5:2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ht="12.75" customHeight="1" spans="5:2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ht="12.75" customHeight="1" spans="5:2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ht="12.75" customHeight="1" spans="5:2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ht="12.75" customHeight="1" spans="5:2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ht="12.75" customHeight="1" spans="5:2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ht="12.75" customHeight="1" spans="5:2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ht="12.75" customHeight="1" spans="5:2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ht="12.75" customHeight="1" spans="5:2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ht="12.75" customHeight="1" spans="5:2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ht="12.75" customHeight="1" spans="5:2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ht="12.75" customHeight="1" spans="5:2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ht="12.75" customHeight="1" spans="5:2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ht="12.75" customHeight="1" spans="5:2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ht="12.75" customHeight="1" spans="5:2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ht="12.75" customHeight="1" spans="5:2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ht="12.75" customHeight="1" spans="5:2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ht="12.75" customHeight="1" spans="5:2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ht="12.75" customHeight="1" spans="5:2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ht="12.75" customHeight="1" spans="5:2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ht="12.75" customHeight="1" spans="5:2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ht="12.75" customHeight="1" spans="5:2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ht="12.75" customHeight="1" spans="5:2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ht="12.75" customHeight="1" spans="5:2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ht="12.75" customHeight="1" spans="5:2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ht="12.75" customHeight="1" spans="5:2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ht="12.75" customHeight="1" spans="5:2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ht="12.75" customHeight="1" spans="5:2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ht="12.75" customHeight="1" spans="5:2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ht="12.75" customHeight="1" spans="5:2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ht="12.75" customHeight="1" spans="5:2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ht="12.75" customHeight="1" spans="5:2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ht="12.75" customHeight="1" spans="5:2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ht="12.75" customHeight="1" spans="5:2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ht="12.75" customHeight="1" spans="5:2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ht="12.75" customHeight="1" spans="5:2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ht="12.75" customHeight="1" spans="5:2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ht="12.75" customHeight="1" spans="5:2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ht="12.75" customHeight="1" spans="5:2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ht="12.75" customHeight="1" spans="5:2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ht="12.75" customHeight="1" spans="5:2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ht="12.75" customHeight="1" spans="5:2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ht="12.75" customHeight="1" spans="5:2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ht="12.75" customHeight="1" spans="5:2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ht="12.75" customHeight="1" spans="5:2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ht="12.75" customHeight="1" spans="5:2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ht="12.75" customHeight="1" spans="5:2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ht="12.75" customHeight="1" spans="5:2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ht="12.75" customHeight="1" spans="5:2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ht="12.75" customHeight="1" spans="5:2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ht="12.75" customHeight="1" spans="5:2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ht="12.75" customHeight="1" spans="5:2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ht="12.75" customHeight="1" spans="5:2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ht="12.75" customHeight="1" spans="5:2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ht="12.75" customHeight="1" spans="5:2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ht="12.75" customHeight="1" spans="5:2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ht="12.75" customHeight="1" spans="5:2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ht="12.75" customHeight="1" spans="5:2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ht="12.75" customHeight="1" spans="5:2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ht="12.75" customHeight="1" spans="5:2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ht="12.75" customHeight="1" spans="5:2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ht="12.75" customHeight="1" spans="5:2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ht="12.75" customHeight="1" spans="5:2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ht="12.75" customHeight="1" spans="5:2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ht="12.75" customHeight="1" spans="5:2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ht="12.75" customHeight="1" spans="5:2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ht="12.75" customHeight="1" spans="5:2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ht="12.75" customHeight="1" spans="5:2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ht="12.75" customHeight="1" spans="5:2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ht="12.75" customHeight="1" spans="5:2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ht="12.75" customHeight="1" spans="5:2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ht="12.75" customHeight="1" spans="5:2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ht="12.75" customHeight="1" spans="5:2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ht="12.75" customHeight="1" spans="5:2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ht="12.75" customHeight="1" spans="5:2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ht="12.75" customHeight="1" spans="5:2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ht="12.75" customHeight="1" spans="5:2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ht="12.75" customHeight="1" spans="5:2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ht="12.75" customHeight="1" spans="5:2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ht="12.75" customHeight="1" spans="5:2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ht="12.75" customHeight="1" spans="5:2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ht="12.75" customHeight="1" spans="5:2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ht="12.75" customHeight="1" spans="5:2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ht="12.75" customHeight="1" spans="5:2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ht="12.75" customHeight="1" spans="5:2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ht="12.75" customHeight="1" spans="5:2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ht="12.75" customHeight="1" spans="5:2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ht="12.75" customHeight="1" spans="5:2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ht="12.75" customHeight="1" spans="5:2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ht="12.75" customHeight="1" spans="5:2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ht="12.75" customHeight="1" spans="5:2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ht="12.75" customHeight="1" spans="5:2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ht="12.75" customHeight="1" spans="5:2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ht="12.75" customHeight="1" spans="5:2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ht="12.75" customHeight="1" spans="5:2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ht="12.75" customHeight="1" spans="5:2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ht="12.75" customHeight="1" spans="5:2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ht="12.75" customHeight="1" spans="5:2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ht="12.75" customHeight="1" spans="5:2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ht="12.75" customHeight="1" spans="5:2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ht="12.75" customHeight="1" spans="5:2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ht="12.75" customHeight="1" spans="5:2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ht="12.75" customHeight="1" spans="5:2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ht="12.75" customHeight="1" spans="5:2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ht="12.75" customHeight="1" spans="5:2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ht="12.75" customHeight="1" spans="5:2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ht="12.75" customHeight="1" spans="5:2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ht="12.75" customHeight="1" spans="5:2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ht="12.75" customHeight="1" spans="5:2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ht="12.75" customHeight="1" spans="5:2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ht="12.75" customHeight="1" spans="5:2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ht="12.75" customHeight="1" spans="5:2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ht="12.75" customHeight="1" spans="5:2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ht="12.75" customHeight="1" spans="5:2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ht="12.75" customHeight="1" spans="5:2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ht="12.75" customHeight="1" spans="5:2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ht="12.75" customHeight="1" spans="5:2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ht="12.75" customHeight="1" spans="5:2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ht="12.75" customHeight="1" spans="5:2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ht="12.75" customHeight="1" spans="5:2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ht="12.75" customHeight="1" spans="5:2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ht="12.75" customHeight="1" spans="5:2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ht="12.75" customHeight="1" spans="5:2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ht="12.75" customHeight="1" spans="5:2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ht="12.75" customHeight="1" spans="5:2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ht="12.75" customHeight="1" spans="5:2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ht="12.75" customHeight="1" spans="5:2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ht="12.75" customHeight="1" spans="5:2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ht="12.75" customHeight="1" spans="5:2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ht="12.75" customHeight="1" spans="5:2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ht="12.75" customHeight="1" spans="5:2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ht="12.75" customHeight="1" spans="5:2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ht="12.75" customHeight="1" spans="5:2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ht="12.75" customHeight="1" spans="5:2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ht="12.75" customHeight="1" spans="5:2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ht="12.75" customHeight="1" spans="5:2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ht="12.75" customHeight="1" spans="5:2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ht="12.75" customHeight="1" spans="5:2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ht="12.75" customHeight="1" spans="5:2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ht="12.75" customHeight="1" spans="5:2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ht="12.75" customHeight="1" spans="5:2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ht="12.75" customHeight="1" spans="5:2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ht="12.75" customHeight="1" spans="5:2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ht="12.75" customHeight="1" spans="5:2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ht="12.75" customHeight="1" spans="5:2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ht="12.75" customHeight="1" spans="5:2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ht="12.75" customHeight="1" spans="5:2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ht="12.75" customHeight="1" spans="5:2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ht="12.75" customHeight="1" spans="5:2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ht="12.75" customHeight="1" spans="5:2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ht="12.75" customHeight="1" spans="5:2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ht="12.75" customHeight="1" spans="5:2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ht="12.75" customHeight="1" spans="5:2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ht="12.75" customHeight="1" spans="5:2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ht="12.75" customHeight="1" spans="5:2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ht="12.75" customHeight="1" spans="5:2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ht="12.75" customHeight="1" spans="5:2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ht="12.75" customHeight="1" spans="5:2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ht="12.75" customHeight="1" spans="5:2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ht="12.75" customHeight="1" spans="5:2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ht="12.75" customHeight="1" spans="5:2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ht="12.75" customHeight="1" spans="5:2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ht="12.75" customHeight="1" spans="5:2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ht="12.75" customHeight="1" spans="5:2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ht="12.75" customHeight="1" spans="5:2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ht="12.75" customHeight="1" spans="5:2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ht="12.75" customHeight="1" spans="5:2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ht="12.75" customHeight="1" spans="5:2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ht="12.75" customHeight="1" spans="5:2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ht="12.75" customHeight="1" spans="5:2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ht="12.75" customHeight="1" spans="5:2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ht="12.75" customHeight="1" spans="5:2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ht="12.75" customHeight="1" spans="5:2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ht="12.75" customHeight="1" spans="5:2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ht="12.75" customHeight="1" spans="5:2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ht="12.75" customHeight="1" spans="5:2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ht="12.75" customHeight="1" spans="5:2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ht="12.75" customHeight="1" spans="5:2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ht="12.75" customHeight="1" spans="5:2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ht="12.75" customHeight="1" spans="5:2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ht="12.75" customHeight="1" spans="5:2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ht="12.75" customHeight="1" spans="5:2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ht="12.75" customHeight="1" spans="5:2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ht="12.75" customHeight="1" spans="5:2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ht="12.75" customHeight="1" spans="5:2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ht="12.75" customHeight="1" spans="5:2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ht="12.75" customHeight="1" spans="5:2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ht="12.75" customHeight="1" spans="5:2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ht="12.75" customHeight="1" spans="5:2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ht="12.75" customHeight="1" spans="5:2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ht="12.75" customHeight="1" spans="5:2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ht="12.75" customHeight="1" spans="5:2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ht="12.75" customHeight="1" spans="5:2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ht="12.75" customHeight="1" spans="5:2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ht="12.75" customHeight="1" spans="5:2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ht="12.75" customHeight="1" spans="5:2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ht="12.75" customHeight="1" spans="5:2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ht="12.75" customHeight="1" spans="5:2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ht="12.75" customHeight="1" spans="5:2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ht="12.75" customHeight="1" spans="5:2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ht="12.75" customHeight="1" spans="5:2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ht="12.75" customHeight="1" spans="5:2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ht="12.75" customHeight="1" spans="5:2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ht="12.75" customHeight="1" spans="5:2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ht="12.75" customHeight="1" spans="5:2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ht="12.75" customHeight="1" spans="5:2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ht="12.75" customHeight="1" spans="5:2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ht="12.75" customHeight="1" spans="5:2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ht="12.75" customHeight="1" spans="5:2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ht="12.75" customHeight="1" spans="5:2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ht="12.75" customHeight="1" spans="5:2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ht="12.75" customHeight="1" spans="5:2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ht="12.75" customHeight="1" spans="5:2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ht="12.75" customHeight="1" spans="5:2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ht="12.75" customHeight="1" spans="5:2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ht="12.75" customHeight="1" spans="5:2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ht="12.75" customHeight="1" spans="5:2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ht="12.75" customHeight="1" spans="5:2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ht="12.75" customHeight="1" spans="5:2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ht="12.75" customHeight="1" spans="5:2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ht="12.75" customHeight="1" spans="5:2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ht="12.75" customHeight="1" spans="5:2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ht="12.75" customHeight="1" spans="5:2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ht="12.75" customHeight="1" spans="5:2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ht="12.75" customHeight="1" spans="5:2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ht="12.75" customHeight="1" spans="5:2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ht="12.75" customHeight="1" spans="5:2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ht="12.75" customHeight="1" spans="5:2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ht="12.75" customHeight="1" spans="5:2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ht="12.75" customHeight="1" spans="5:2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ht="12.75" customHeight="1" spans="5:2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ht="12.75" customHeight="1" spans="5:2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ht="12.75" customHeight="1" spans="5:2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ht="12.75" customHeight="1" spans="5:2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ht="12.75" customHeight="1" spans="5:2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ht="12.75" customHeight="1" spans="5:2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ht="12.75" customHeight="1" spans="5:2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ht="12.75" customHeight="1" spans="5:2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ht="12.75" customHeight="1" spans="5:2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ht="12.75" customHeight="1" spans="5:2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ht="12.75" customHeight="1" spans="5:2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ht="12.75" customHeight="1" spans="5:2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ht="12.75" customHeight="1" spans="5:2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ht="12.75" customHeight="1" spans="5:2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ht="12.75" customHeight="1" spans="5:2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ht="12.75" customHeight="1" spans="5:2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ht="12.75" customHeight="1" spans="5:2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ht="12.75" customHeight="1" spans="5:2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ht="12.75" customHeight="1" spans="5:2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ht="12.75" customHeight="1" spans="5:2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ht="12.75" customHeight="1" spans="5:2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ht="12.75" customHeight="1" spans="5:2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ht="12.75" customHeight="1" spans="5:2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ht="12.75" customHeight="1" spans="5:2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ht="12.75" customHeight="1" spans="5:2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ht="12.75" customHeight="1" spans="5:2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ht="12.75" customHeight="1" spans="5:2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ht="12.75" customHeight="1" spans="5:2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ht="12.75" customHeight="1" spans="5:2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ht="12.75" customHeight="1" spans="5:2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ht="12.75" customHeight="1" spans="5:2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ht="12.75" customHeight="1" spans="5:2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ht="12.75" customHeight="1" spans="5:2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ht="12.75" customHeight="1" spans="5:2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ht="12.75" customHeight="1" spans="5:2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ht="12.75" customHeight="1" spans="5:2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ht="12.75" customHeight="1" spans="5:2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ht="12.75" customHeight="1" spans="5:2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ht="12.75" customHeight="1" spans="5:2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ht="12.75" customHeight="1" spans="5:2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ht="12.75" customHeight="1" spans="5:2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ht="12.75" customHeight="1" spans="5:2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ht="12.75" customHeight="1" spans="5:2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ht="12.75" customHeight="1" spans="5:2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ht="12.75" customHeight="1" spans="5:2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ht="12.75" customHeight="1" spans="5:2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ht="12.75" customHeight="1" spans="5:2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ht="12.75" customHeight="1" spans="5:2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ht="12.75" customHeight="1" spans="5:2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ht="12.75" customHeight="1" spans="5:2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ht="12.75" customHeight="1" spans="5:2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ht="12.75" customHeight="1" spans="5:2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ht="12.75" customHeight="1" spans="5:2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ht="12.75" customHeight="1" spans="5:2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ht="12.75" customHeight="1" spans="5:2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ht="12.75" customHeight="1" spans="5:2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ht="12.75" customHeight="1" spans="5:2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ht="12.75" customHeight="1" spans="5:2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ht="12.75" customHeight="1" spans="5:2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ht="12.75" customHeight="1" spans="5:2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ht="12.75" customHeight="1" spans="5:2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ht="12.75" customHeight="1" spans="5:2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ht="12.75" customHeight="1" spans="5:2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ht="12.75" customHeight="1" spans="5:2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ht="12.75" customHeight="1" spans="5:2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ht="12.75" customHeight="1" spans="5:2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ht="12.75" customHeight="1" spans="5:2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ht="12.75" customHeight="1" spans="5:2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ht="12.75" customHeight="1" spans="5:2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ht="12.75" customHeight="1" spans="5:2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ht="12.75" customHeight="1" spans="5:2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ht="12.75" customHeight="1" spans="5:2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ht="12.75" customHeight="1" spans="5:2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ht="12.75" customHeight="1" spans="5:2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ht="12.75" customHeight="1" spans="5:2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ht="12.75" customHeight="1" spans="5:2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ht="12.75" customHeight="1" spans="5:2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ht="12.75" customHeight="1" spans="5:2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ht="12.75" customHeight="1" spans="5:2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ht="12.75" customHeight="1" spans="5:2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ht="12.75" customHeight="1" spans="5:2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ht="12.75" customHeight="1" spans="5:2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ht="12.75" customHeight="1" spans="5:2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ht="12.75" customHeight="1" spans="5:2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ht="12.75" customHeight="1" spans="5:2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ht="12.75" customHeight="1" spans="5:2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ht="12.75" customHeight="1" spans="5:2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ht="12.75" customHeight="1" spans="5:2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ht="12.75" customHeight="1" spans="5:2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ht="12.75" customHeight="1" spans="5:2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ht="12.75" customHeight="1" spans="5:2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ht="12.75" customHeight="1" spans="5:2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ht="12.75" customHeight="1" spans="5:2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ht="12.75" customHeight="1" spans="5:2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ht="12.75" customHeight="1" spans="5:2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ht="12.75" customHeight="1" spans="5:2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ht="12.75" customHeight="1" spans="5:2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ht="12.75" customHeight="1" spans="5:2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ht="12.75" customHeight="1" spans="5:2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ht="12.75" customHeight="1" spans="5:2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ht="12.75" customHeight="1" spans="5:2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ht="12.75" customHeight="1" spans="5:2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ht="12.75" customHeight="1" spans="5:2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ht="12.75" customHeight="1" spans="5:2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ht="12.75" customHeight="1" spans="5:2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ht="12.75" customHeight="1" spans="5:2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ht="12.75" customHeight="1" spans="5:2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ht="12.75" customHeight="1" spans="5:2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ht="12.75" customHeight="1" spans="5:2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ht="12.75" customHeight="1" spans="5:2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ht="12.75" customHeight="1" spans="5:2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ht="12.75" customHeight="1" spans="5:2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ht="12.75" customHeight="1" spans="5:2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ht="12.75" customHeight="1" spans="5:2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ht="12.75" customHeight="1" spans="5:2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ht="12.75" customHeight="1" spans="5:2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ht="12.75" customHeight="1" spans="5:2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ht="12.75" customHeight="1" spans="5:2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ht="12.75" customHeight="1" spans="5:2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ht="12.75" customHeight="1" spans="5:2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ht="12.75" customHeight="1" spans="5:2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ht="12.75" customHeight="1" spans="5:2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ht="12.75" customHeight="1" spans="5:2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ht="12.75" customHeight="1" spans="5:2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ht="12.75" customHeight="1" spans="5:2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ht="12.75" customHeight="1" spans="5:2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ht="12.75" customHeight="1" spans="5:2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ht="12.75" customHeight="1" spans="5:2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ht="12.75" customHeight="1" spans="5:2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ht="12.75" customHeight="1" spans="5:2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ht="12.75" customHeight="1" spans="5:2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ht="12.75" customHeight="1" spans="5:2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ht="12.75" customHeight="1" spans="5:2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ht="12.75" customHeight="1" spans="5:2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ht="12.75" customHeight="1" spans="5:2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ht="12.75" customHeight="1" spans="5:2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ht="12.75" customHeight="1" spans="5:2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ht="12.75" customHeight="1" spans="5:2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ht="12.75" customHeight="1" spans="5:2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ht="12.75" customHeight="1" spans="5:2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ht="12.75" customHeight="1" spans="5:2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ht="12.75" customHeight="1" spans="5:2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ht="12.75" customHeight="1" spans="5:2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ht="12.75" customHeight="1" spans="5:2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ht="12.75" customHeight="1" spans="5:2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ht="12.75" customHeight="1" spans="5:2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ht="12.75" customHeight="1" spans="5:2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ht="12.75" customHeight="1" spans="5:2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ht="12.75" customHeight="1" spans="5:2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ht="12.75" customHeight="1" spans="5:2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ht="12.75" customHeight="1" spans="5:2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ht="12.75" customHeight="1" spans="5:2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ht="12.75" customHeight="1" spans="5:2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ht="12.75" customHeight="1" spans="5:2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ht="12.75" customHeight="1" spans="5:2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ht="12.75" customHeight="1" spans="5:2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ht="12.75" customHeight="1" spans="5:2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ht="12.75" customHeight="1" spans="5:2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ht="12.75" customHeight="1" spans="5:2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ht="12.75" customHeight="1" spans="5:2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ht="12.75" customHeight="1" spans="5:2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ht="12.75" customHeight="1" spans="5:2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ht="12.75" customHeight="1" spans="5:2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ht="12.75" customHeight="1" spans="5:2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ht="12.75" customHeight="1" spans="5:2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ht="12.75" customHeight="1" spans="5:2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ht="12.75" customHeight="1" spans="5:2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ht="12.75" customHeight="1" spans="5:2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ht="12.75" customHeight="1" spans="5:2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ht="12.75" customHeight="1" spans="5:2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ht="12.75" customHeight="1" spans="5:2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ht="12.75" customHeight="1" spans="5:2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ht="12.75" customHeight="1" spans="5:2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ht="12.75" customHeight="1" spans="5:2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ht="12.75" customHeight="1" spans="5:2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ht="12.75" customHeight="1" spans="5:2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ht="12.75" customHeight="1" spans="5:2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ht="12.75" customHeight="1" spans="5:2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ht="12.75" customHeight="1" spans="5:2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ht="12.75" customHeight="1" spans="5:2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ht="12.75" customHeight="1" spans="5:2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ht="12.75" customHeight="1" spans="5:2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ht="12.75" customHeight="1" spans="5:2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ht="12.75" customHeight="1" spans="5:2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ht="12.75" customHeight="1" spans="5:2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ht="12.75" customHeight="1" spans="5:2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ht="12.75" customHeight="1" spans="5:2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ht="12.75" customHeight="1" spans="5:2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ht="12.75" customHeight="1" spans="5:2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ht="12.75" customHeight="1" spans="5:2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ht="12.75" customHeight="1" spans="5:2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ht="12.75" customHeight="1" spans="5:2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ht="12.75" customHeight="1" spans="5:2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ht="12.75" customHeight="1" spans="5:2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ht="12.75" customHeight="1" spans="5:2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ht="12.75" customHeight="1" spans="5:2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ht="12.75" customHeight="1" spans="5:2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ht="12.75" customHeight="1" spans="5:2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ht="12.75" customHeight="1" spans="5:2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ht="12.75" customHeight="1" spans="5:2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ht="12.75" customHeight="1" spans="5:2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ht="12.75" customHeight="1" spans="5:2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ht="12.75" customHeight="1" spans="5:2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ht="12.75" customHeight="1" spans="5:2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ht="12.75" customHeight="1" spans="5:2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ht="12.75" customHeight="1" spans="5:2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ht="12.75" customHeight="1" spans="5:2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ht="12.75" customHeight="1" spans="5:2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ht="12.75" customHeight="1" spans="5:2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ht="12.75" customHeight="1" spans="5:2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ht="12.75" customHeight="1" spans="5:2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ht="12.75" customHeight="1" spans="5:2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ht="12.75" customHeight="1" spans="5:2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ht="12.75" customHeight="1" spans="5:2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ht="12.75" customHeight="1" spans="5:2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ht="12.75" customHeight="1" spans="5:2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ht="12.75" customHeight="1" spans="5:2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ht="12.75" customHeight="1" spans="5:2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ht="12.75" customHeight="1" spans="5:2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ht="12.75" customHeight="1" spans="5:2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ht="12.75" customHeight="1" spans="5:2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ht="12.75" customHeight="1" spans="5:2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ht="12.75" customHeight="1" spans="5:2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ht="12.75" customHeight="1" spans="5:2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ht="12.75" customHeight="1" spans="5:2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ht="12.75" customHeight="1" spans="5:2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ht="12.75" customHeight="1" spans="5:2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ht="12.75" customHeight="1" spans="5:2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ht="12.75" customHeight="1" spans="5:2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ht="12.75" customHeight="1" spans="5:2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ht="12.75" customHeight="1" spans="5:2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ht="12.75" customHeight="1" spans="5:2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ht="12.75" customHeight="1" spans="5:2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ht="12.75" customHeight="1" spans="5:2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ht="12.75" customHeight="1" spans="5:2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ht="12.75" customHeight="1" spans="5:2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ht="12.75" customHeight="1" spans="5:2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ht="12.75" customHeight="1" spans="5:2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ht="12.75" customHeight="1" spans="5:2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ht="12.75" customHeight="1" spans="5:2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ht="12.75" customHeight="1" spans="5:2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ht="12.75" customHeight="1" spans="5:2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ht="12.75" customHeight="1" spans="5:2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ht="12.75" customHeight="1" spans="5:2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ht="12.75" customHeight="1" spans="5:2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ht="12.75" customHeight="1" spans="5:2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ht="12.75" customHeight="1" spans="5:2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ht="12.75" customHeight="1" spans="5:2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ht="12.75" customHeight="1" spans="5:2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ht="12.75" customHeight="1" spans="5:2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ht="12.75" customHeight="1" spans="5:2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ht="12.75" customHeight="1" spans="5:2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ht="12.75" customHeight="1" spans="5:2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ht="12.75" customHeight="1" spans="5:2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ht="12.75" customHeight="1" spans="5:2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ht="12.75" customHeight="1" spans="5:2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ht="12.75" customHeight="1" spans="5:2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ht="12.75" customHeight="1" spans="5:2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ht="12.75" customHeight="1" spans="5:2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ht="12.75" customHeight="1" spans="5:2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ht="12.75" customHeight="1" spans="5:2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ht="12.75" customHeight="1" spans="5:2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ht="12.75" customHeight="1" spans="5:2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ht="12.75" customHeight="1" spans="5:2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ht="12.75" customHeight="1" spans="5:2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ht="12.75" customHeight="1" spans="5:2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ht="12.75" customHeight="1" spans="5:2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ht="12.75" customHeight="1" spans="5:2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ht="12.75" customHeight="1" spans="5:2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ht="12.75" customHeight="1" spans="5:2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ht="12.75" customHeight="1" spans="5:2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ht="12.75" customHeight="1" spans="5:2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ht="12.75" customHeight="1" spans="5:2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ht="12.75" customHeight="1" spans="5:2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ht="12.75" customHeight="1" spans="5:2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ht="12.75" customHeight="1" spans="5:2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ht="12.75" customHeight="1" spans="5:2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ht="12.75" customHeight="1" spans="5:2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ht="12.75" customHeight="1" spans="5:2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ht="12.75" customHeight="1" spans="5:2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ht="12.75" customHeight="1" spans="5:2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ht="12.75" customHeight="1" spans="5:2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ht="12.75" customHeight="1" spans="5:2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ht="12.75" customHeight="1" spans="5:2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ht="12.75" customHeight="1" spans="5:2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ht="12.75" customHeight="1" spans="5:2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ht="12.75" customHeight="1" spans="5:2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ht="12.75" customHeight="1" spans="5:2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ht="12.75" customHeight="1" spans="5:2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ht="12.75" customHeight="1" spans="5:2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ht="12.75" customHeight="1" spans="5:2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ht="12.75" customHeight="1" spans="5:2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ht="12.75" customHeight="1" spans="5:2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ht="12.75" customHeight="1" spans="5:2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ht="12.75" customHeight="1" spans="5:2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ht="12.75" customHeight="1" spans="5:2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ht="12.75" customHeight="1" spans="5:2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ht="12.75" customHeight="1" spans="5:2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ht="12.75" customHeight="1" spans="5:2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ht="12.75" customHeight="1" spans="5:2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ht="12.75" customHeight="1" spans="5:2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ht="12.75" customHeight="1" spans="5:2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ht="12.75" customHeight="1" spans="5:2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ht="12.75" customHeight="1" spans="5:2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ht="12.75" customHeight="1" spans="5:2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ht="12.75" customHeight="1" spans="5:2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ht="12.75" customHeight="1" spans="5:2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ht="12.75" customHeight="1" spans="5:2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ht="12.75" customHeight="1" spans="5:2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ht="12.75" customHeight="1" spans="5:2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ht="12.75" customHeight="1" spans="5:2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ht="12.75" customHeight="1" spans="5:2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ht="12.75" customHeight="1" spans="5:2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ht="12.75" customHeight="1" spans="5:2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ht="12.75" customHeight="1" spans="5:2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ht="12.75" customHeight="1" spans="5:2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ht="12.75" customHeight="1" spans="5:2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ht="12.75" customHeight="1" spans="5:2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ht="12.75" customHeight="1" spans="5:2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ht="12.75" customHeight="1" spans="5:2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ht="12.75" customHeight="1" spans="5:2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ht="12.75" customHeight="1" spans="5:2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ht="12.75" customHeight="1" spans="5:2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ht="12.75" customHeight="1" spans="5:2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ht="12.75" customHeight="1" spans="5:2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ht="12.75" customHeight="1" spans="5:2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ht="12.75" customHeight="1" spans="5:2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ht="12.75" customHeight="1" spans="5:2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ht="12.75" customHeight="1" spans="5:2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ht="12.75" customHeight="1" spans="5:2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ht="12.75" customHeight="1" spans="5:2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ht="12.75" customHeight="1" spans="5:2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ht="12.75" customHeight="1" spans="5:2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ht="12.75" customHeight="1" spans="5:2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ht="12.75" customHeight="1" spans="5:2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ht="12.75" customHeight="1" spans="5:2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ht="12.75" customHeight="1" spans="5:2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ht="12.75" customHeight="1" spans="5:2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ht="12.75" customHeight="1" spans="5:2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ht="12.75" customHeight="1" spans="5:2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 ht="12.75" customHeight="1" spans="5:2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 ht="12.75" customHeight="1" spans="5:2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 ht="12.75" customHeight="1" spans="5:2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 ht="12.75" customHeight="1" spans="5:2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 ht="12.75" customHeight="1" spans="5:2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 ht="12.75" customHeight="1" spans="5:2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 ht="12.75" customHeight="1" spans="5:2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 ht="12.75" customHeight="1" spans="5:2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 ht="12.75" customHeight="1" spans="5:2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 ht="12.75" customHeight="1" spans="5:2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 ht="12.75" customHeight="1" spans="5:2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 ht="12.75" customHeight="1" spans="5:2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 ht="12.75" customHeight="1" spans="5:2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 ht="12.75" customHeight="1" spans="5:23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 ht="12.75" customHeight="1" spans="5:23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 ht="12.75" customHeight="1" spans="5:23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</sheetData>
  <mergeCells count="9">
    <mergeCell ref="E11:M11"/>
    <mergeCell ref="N11:V11"/>
    <mergeCell ref="W11:AE11"/>
    <mergeCell ref="AI11:AJ11"/>
    <mergeCell ref="AQ11:AT11"/>
    <mergeCell ref="AS12:AT12"/>
    <mergeCell ref="A13:D13"/>
    <mergeCell ref="F50:G50"/>
    <mergeCell ref="AH54:AJ54"/>
  </mergeCells>
  <printOptions gridLines="1"/>
  <pageMargins left="0.75" right="0.75" top="1" bottom="1" header="0" footer="0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981"/>
  <sheetViews>
    <sheetView workbookViewId="0">
      <pane xSplit="4" topLeftCell="E1" activePane="topRight" state="frozen"/>
      <selection/>
      <selection pane="topRight" activeCell="F2" sqref="F2"/>
    </sheetView>
  </sheetViews>
  <sheetFormatPr defaultColWidth="12.6285714285714" defaultRowHeight="15" customHeight="1"/>
  <cols>
    <col min="1" max="1" width="5.75238095238095" customWidth="1"/>
    <col min="2" max="2" width="9.24761904761905" customWidth="1"/>
    <col min="3" max="3" width="3.75238095238095" customWidth="1"/>
    <col min="4" max="4" width="26.5047619047619" customWidth="1"/>
    <col min="5" max="5" width="7.13333333333333" customWidth="1"/>
    <col min="6" max="6" width="20.6285714285714" customWidth="1"/>
    <col min="7" max="7" width="5.75238095238095" customWidth="1"/>
    <col min="8" max="8" width="16.3809523809524" customWidth="1"/>
    <col min="9" max="9" width="5.75238095238095" customWidth="1"/>
    <col min="10" max="10" width="14.247619047619" customWidth="1"/>
    <col min="12" max="12" width="8.62857142857143" customWidth="1"/>
    <col min="13" max="13" width="11.1333333333333" customWidth="1"/>
    <col min="14" max="14" width="7.13333333333333" customWidth="1"/>
    <col min="15" max="15" width="25.752380952381" customWidth="1"/>
    <col min="16" max="16" width="5.75238095238095" customWidth="1"/>
    <col min="17" max="17" width="16.3809523809524" customWidth="1"/>
    <col min="18" max="18" width="5.75238095238095" customWidth="1"/>
    <col min="19" max="19" width="13.8761904761905" customWidth="1"/>
    <col min="21" max="21" width="8.62857142857143" customWidth="1"/>
    <col min="22" max="22" width="11.1333333333333" customWidth="1"/>
    <col min="23" max="23" width="6.75238095238095" customWidth="1"/>
    <col min="24" max="24" width="19.5047619047619" customWidth="1"/>
    <col min="25" max="25" width="6.75238095238095" customWidth="1"/>
    <col min="26" max="26" width="14" customWidth="1"/>
    <col min="28" max="28" width="8.62857142857143" customWidth="1"/>
    <col min="29" max="29" width="11.1333333333333" customWidth="1"/>
    <col min="30" max="30" width="7.75238095238095" customWidth="1"/>
    <col min="31" max="31" width="19.5047619047619" customWidth="1"/>
    <col min="32" max="32" width="6.75238095238095" customWidth="1"/>
    <col min="33" max="33" width="14" customWidth="1"/>
    <col min="35" max="35" width="8.62857142857143" customWidth="1"/>
    <col min="36" max="36" width="11.1333333333333" customWidth="1"/>
    <col min="37" max="37" width="0.876190476190476" customWidth="1"/>
    <col min="38" max="38" width="28" customWidth="1"/>
    <col min="39" max="39" width="12.8761904761905" customWidth="1"/>
    <col min="40" max="40" width="12.752380952381" customWidth="1"/>
    <col min="41" max="41" width="0.876190476190476" customWidth="1"/>
    <col min="42" max="42" width="5.75238095238095" customWidth="1"/>
    <col min="43" max="43" width="6.75238095238095" customWidth="1"/>
    <col min="44" max="44" width="5.75238095238095" customWidth="1"/>
    <col min="45" max="45" width="10.752380952381" customWidth="1"/>
    <col min="46" max="46" width="5.75238095238095" customWidth="1"/>
    <col min="47" max="48" width="12.752380952381" customWidth="1"/>
    <col min="49" max="50" width="10.752380952381" customWidth="1"/>
  </cols>
  <sheetData>
    <row r="1" ht="12.75" customHeight="1" spans="1:5">
      <c r="A1" s="1" t="s">
        <v>67</v>
      </c>
      <c r="E1" s="2"/>
    </row>
    <row r="2" ht="12" customHeight="1" spans="1:5">
      <c r="A2" s="1"/>
      <c r="E2" s="2"/>
    </row>
    <row r="3" ht="12.75" customHeight="1" spans="1:43">
      <c r="A3" s="3" t="s">
        <v>68</v>
      </c>
      <c r="C3" s="3" t="s">
        <v>69</v>
      </c>
      <c r="D3" s="60" t="s">
        <v>70</v>
      </c>
      <c r="E3" s="4"/>
      <c r="AP3" s="27">
        <v>100</v>
      </c>
      <c r="AQ3" s="27">
        <v>25</v>
      </c>
    </row>
    <row r="4" ht="12.75" customHeight="1" spans="1:43">
      <c r="A4" s="3" t="s">
        <v>71</v>
      </c>
      <c r="C4" s="3" t="s">
        <v>69</v>
      </c>
      <c r="D4" s="3" t="s">
        <v>72</v>
      </c>
      <c r="E4" s="4"/>
      <c r="AP4" s="66">
        <v>65</v>
      </c>
      <c r="AQ4" s="27">
        <f>AP4/AP3*AQ3</f>
        <v>16.25</v>
      </c>
    </row>
    <row r="5" ht="12.75" customHeight="1" spans="1:5">
      <c r="A5" s="3" t="s">
        <v>73</v>
      </c>
      <c r="C5" s="3" t="s">
        <v>69</v>
      </c>
      <c r="D5" s="3" t="s">
        <v>74</v>
      </c>
      <c r="E5" s="4"/>
    </row>
    <row r="6" ht="12.75" customHeight="1" spans="1:44">
      <c r="A6" s="3" t="s">
        <v>75</v>
      </c>
      <c r="C6" s="3" t="s">
        <v>69</v>
      </c>
      <c r="D6" s="3" t="s">
        <v>76</v>
      </c>
      <c r="E6" s="4"/>
      <c r="AP6" s="28" t="s">
        <v>77</v>
      </c>
      <c r="AQ6" s="39" t="s">
        <v>69</v>
      </c>
      <c r="AR6" s="28" t="s">
        <v>78</v>
      </c>
    </row>
    <row r="7" ht="12.75" customHeight="1" spans="1:44">
      <c r="A7" s="3" t="s">
        <v>79</v>
      </c>
      <c r="C7" s="3" t="s">
        <v>69</v>
      </c>
      <c r="D7" s="46">
        <v>1</v>
      </c>
      <c r="E7" s="4"/>
      <c r="AP7" s="28" t="s">
        <v>80</v>
      </c>
      <c r="AQ7" s="39" t="s">
        <v>69</v>
      </c>
      <c r="AR7" s="28" t="s">
        <v>81</v>
      </c>
    </row>
    <row r="8" ht="12.75" customHeight="1" spans="1:44">
      <c r="A8" s="3" t="s">
        <v>82</v>
      </c>
      <c r="C8" s="3" t="s">
        <v>69</v>
      </c>
      <c r="D8" s="3" t="s">
        <v>175</v>
      </c>
      <c r="E8" s="4"/>
      <c r="AP8" s="28" t="s">
        <v>84</v>
      </c>
      <c r="AQ8" s="39" t="s">
        <v>69</v>
      </c>
      <c r="AR8" s="28" t="s">
        <v>85</v>
      </c>
    </row>
    <row r="9" ht="12.75" customHeight="1" spans="1:5">
      <c r="A9" s="3" t="s">
        <v>86</v>
      </c>
      <c r="C9" s="3" t="s">
        <v>69</v>
      </c>
      <c r="D9" s="3" t="s">
        <v>176</v>
      </c>
      <c r="E9" s="4"/>
    </row>
    <row r="10" ht="12.75" customHeight="1" spans="1:40">
      <c r="A10" s="5"/>
      <c r="B10" s="5"/>
      <c r="C10" s="5"/>
      <c r="D10" s="5"/>
      <c r="E10" s="6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3"/>
      <c r="AG10" s="7"/>
      <c r="AH10" s="7"/>
      <c r="AI10" s="7"/>
      <c r="AJ10" s="7"/>
      <c r="AK10" s="5"/>
      <c r="AL10" s="5"/>
      <c r="AM10" s="5"/>
      <c r="AN10" s="5"/>
    </row>
    <row r="11" ht="12.75" customHeight="1" spans="1:50">
      <c r="A11" s="8" t="s">
        <v>88</v>
      </c>
      <c r="B11" s="8" t="s">
        <v>89</v>
      </c>
      <c r="C11" s="8" t="s">
        <v>90</v>
      </c>
      <c r="D11" s="9" t="s">
        <v>91</v>
      </c>
      <c r="E11" s="9" t="s">
        <v>177</v>
      </c>
      <c r="F11" s="10"/>
      <c r="G11" s="10"/>
      <c r="H11" s="10"/>
      <c r="I11" s="10"/>
      <c r="J11" s="10"/>
      <c r="K11" s="10"/>
      <c r="L11" s="10"/>
      <c r="M11" s="10"/>
      <c r="N11" s="9" t="s">
        <v>178</v>
      </c>
      <c r="O11" s="10"/>
      <c r="P11" s="10"/>
      <c r="Q11" s="10"/>
      <c r="R11" s="10"/>
      <c r="S11" s="10"/>
      <c r="T11" s="10"/>
      <c r="U11" s="10"/>
      <c r="V11" s="14"/>
      <c r="W11" s="9" t="s">
        <v>179</v>
      </c>
      <c r="X11" s="10"/>
      <c r="Y11" s="10"/>
      <c r="Z11" s="10"/>
      <c r="AA11" s="10"/>
      <c r="AB11" s="10"/>
      <c r="AC11" s="14"/>
      <c r="AD11" s="9" t="s">
        <v>180</v>
      </c>
      <c r="AE11" s="10"/>
      <c r="AF11" s="10"/>
      <c r="AG11" s="10"/>
      <c r="AH11" s="10"/>
      <c r="AI11" s="10"/>
      <c r="AJ11" s="14"/>
      <c r="AK11" s="29"/>
      <c r="AL11" s="8" t="s">
        <v>181</v>
      </c>
      <c r="AM11" s="9" t="s">
        <v>97</v>
      </c>
      <c r="AN11" s="14"/>
      <c r="AO11" s="30"/>
      <c r="AP11" s="30"/>
      <c r="AQ11" s="30"/>
      <c r="AR11" s="30"/>
      <c r="AU11" s="40" t="s">
        <v>98</v>
      </c>
      <c r="AV11" s="10"/>
      <c r="AW11" s="10"/>
      <c r="AX11" s="14"/>
    </row>
    <row r="12" ht="12.75" customHeight="1" spans="1:50">
      <c r="A12" s="8"/>
      <c r="B12" s="8"/>
      <c r="C12" s="8"/>
      <c r="D12" s="8"/>
      <c r="E12" s="11" t="s">
        <v>99</v>
      </c>
      <c r="F12" s="12" t="s">
        <v>100</v>
      </c>
      <c r="G12" s="12" t="s">
        <v>99</v>
      </c>
      <c r="H12" s="12" t="s">
        <v>182</v>
      </c>
      <c r="I12" s="12" t="s">
        <v>99</v>
      </c>
      <c r="J12" s="12" t="s">
        <v>102</v>
      </c>
      <c r="K12" s="24" t="s">
        <v>103</v>
      </c>
      <c r="L12" s="24" t="s">
        <v>104</v>
      </c>
      <c r="M12" s="24" t="s">
        <v>105</v>
      </c>
      <c r="N12" s="11" t="s">
        <v>99</v>
      </c>
      <c r="O12" s="12" t="s">
        <v>100</v>
      </c>
      <c r="P12" s="12" t="s">
        <v>99</v>
      </c>
      <c r="Q12" s="12" t="s">
        <v>182</v>
      </c>
      <c r="R12" s="12" t="s">
        <v>99</v>
      </c>
      <c r="S12" s="12" t="s">
        <v>102</v>
      </c>
      <c r="T12" s="24" t="s">
        <v>103</v>
      </c>
      <c r="U12" s="25" t="s">
        <v>104</v>
      </c>
      <c r="V12" s="25" t="s">
        <v>105</v>
      </c>
      <c r="W12" s="11" t="s">
        <v>99</v>
      </c>
      <c r="X12" s="12" t="s">
        <v>100</v>
      </c>
      <c r="Y12" s="12" t="s">
        <v>99</v>
      </c>
      <c r="Z12" s="12" t="s">
        <v>106</v>
      </c>
      <c r="AA12" s="24" t="s">
        <v>103</v>
      </c>
      <c r="AB12" s="25" t="s">
        <v>104</v>
      </c>
      <c r="AC12" s="25" t="s">
        <v>105</v>
      </c>
      <c r="AD12" s="11" t="s">
        <v>99</v>
      </c>
      <c r="AE12" s="12" t="s">
        <v>100</v>
      </c>
      <c r="AF12" s="11" t="s">
        <v>99</v>
      </c>
      <c r="AG12" s="12" t="s">
        <v>106</v>
      </c>
      <c r="AH12" s="25" t="s">
        <v>103</v>
      </c>
      <c r="AI12" s="24" t="s">
        <v>104</v>
      </c>
      <c r="AJ12" s="24" t="s">
        <v>105</v>
      </c>
      <c r="AK12" s="31" t="s">
        <v>107</v>
      </c>
      <c r="AL12" s="32" t="s">
        <v>183</v>
      </c>
      <c r="AM12" s="8" t="s">
        <v>109</v>
      </c>
      <c r="AN12" s="8" t="s">
        <v>110</v>
      </c>
      <c r="AO12" s="30"/>
      <c r="AP12" s="30"/>
      <c r="AQ12" s="30"/>
      <c r="AR12" s="30"/>
      <c r="AS12" s="22"/>
      <c r="AT12" s="22"/>
      <c r="AU12" s="41"/>
      <c r="AV12" s="41"/>
      <c r="AW12" s="42" t="s">
        <v>111</v>
      </c>
      <c r="AX12" s="14"/>
    </row>
    <row r="13" ht="12.75" customHeight="1" spans="1:50">
      <c r="A13" s="13" t="s">
        <v>112</v>
      </c>
      <c r="B13" s="10"/>
      <c r="C13" s="10"/>
      <c r="D13" s="14"/>
      <c r="E13" s="15"/>
      <c r="F13" s="15">
        <v>5</v>
      </c>
      <c r="G13" s="15"/>
      <c r="H13" s="15">
        <v>10</v>
      </c>
      <c r="I13" s="15"/>
      <c r="J13" s="15">
        <v>10</v>
      </c>
      <c r="K13" s="15">
        <f t="shared" ref="K13:K43" si="0">F13+H13+J13</f>
        <v>25</v>
      </c>
      <c r="L13" s="15">
        <v>100</v>
      </c>
      <c r="M13" s="15"/>
      <c r="N13" s="15"/>
      <c r="O13" s="15">
        <v>5</v>
      </c>
      <c r="P13" s="15"/>
      <c r="Q13" s="15">
        <v>10</v>
      </c>
      <c r="R13" s="15"/>
      <c r="S13" s="15">
        <v>10</v>
      </c>
      <c r="T13" s="15">
        <f t="shared" ref="T13:T43" si="1">O13+Q13+S13</f>
        <v>25</v>
      </c>
      <c r="U13" s="15">
        <v>100</v>
      </c>
      <c r="V13" s="15"/>
      <c r="W13" s="15"/>
      <c r="X13" s="15">
        <v>10</v>
      </c>
      <c r="Y13" s="15"/>
      <c r="Z13" s="15">
        <v>15</v>
      </c>
      <c r="AA13" s="15">
        <f t="shared" ref="AA13:AA43" si="2">X13+Z13</f>
        <v>25</v>
      </c>
      <c r="AB13" s="26">
        <v>100</v>
      </c>
      <c r="AC13" s="26"/>
      <c r="AD13" s="26"/>
      <c r="AE13" s="26">
        <v>10</v>
      </c>
      <c r="AF13" s="63"/>
      <c r="AG13" s="26">
        <v>15</v>
      </c>
      <c r="AH13" s="26">
        <f t="shared" ref="AH13:AH43" si="3">AE13+AG13</f>
        <v>25</v>
      </c>
      <c r="AI13" s="26">
        <v>100</v>
      </c>
      <c r="AJ13" s="26"/>
      <c r="AK13" s="31"/>
      <c r="AL13" s="26">
        <f>AH13+AA13+T13+K13</f>
        <v>100</v>
      </c>
      <c r="AM13" s="26">
        <f>AL13</f>
        <v>100</v>
      </c>
      <c r="AN13" s="26"/>
      <c r="AO13" s="31"/>
      <c r="AP13" s="16" t="s">
        <v>77</v>
      </c>
      <c r="AQ13" s="16" t="s">
        <v>80</v>
      </c>
      <c r="AR13" s="31"/>
      <c r="AU13" s="41" t="s">
        <v>113</v>
      </c>
      <c r="AV13" s="41" t="s">
        <v>114</v>
      </c>
      <c r="AW13" s="41" t="s">
        <v>115</v>
      </c>
      <c r="AX13" s="41" t="s">
        <v>116</v>
      </c>
    </row>
    <row r="14" ht="12.75" customHeight="1" spans="1:50">
      <c r="A14" s="16">
        <v>1</v>
      </c>
      <c r="B14" s="16">
        <v>233100359</v>
      </c>
      <c r="C14" s="16"/>
      <c r="D14" s="17" t="s">
        <v>184</v>
      </c>
      <c r="E14" s="18">
        <v>92.86</v>
      </c>
      <c r="F14" s="18">
        <f t="shared" ref="F14:F43" si="4">E14/100*$F$13</f>
        <v>4.643</v>
      </c>
      <c r="G14" s="18">
        <v>50</v>
      </c>
      <c r="H14" s="18">
        <f t="shared" ref="H14:H43" si="5">G14/100*$H$13</f>
        <v>5</v>
      </c>
      <c r="I14" s="18">
        <v>45</v>
      </c>
      <c r="J14" s="18">
        <f t="shared" ref="J14:J43" si="6">I14/100*$J$13</f>
        <v>4.5</v>
      </c>
      <c r="K14" s="18">
        <f t="shared" si="0"/>
        <v>14.143</v>
      </c>
      <c r="L14" s="18">
        <f t="shared" ref="L14:L43" si="7">K14/$K$13*$L$13</f>
        <v>56.572</v>
      </c>
      <c r="M14" s="16" t="str">
        <f t="shared" ref="M14:M43" si="8">IF(L14&gt;$AP$4,"LULUS","TIDAK LULUS")</f>
        <v>TIDAK LULUS</v>
      </c>
      <c r="N14" s="18">
        <f t="shared" ref="N14:N43" si="9">E14</f>
        <v>92.86</v>
      </c>
      <c r="O14" s="18">
        <f t="shared" ref="O14:O43" si="10">N14/100*$O$13</f>
        <v>4.643</v>
      </c>
      <c r="P14" s="18">
        <f t="shared" ref="P14:P43" si="11">G14</f>
        <v>50</v>
      </c>
      <c r="Q14" s="18">
        <f t="shared" ref="Q14:Q43" si="12">P14/100*$Q$13</f>
        <v>5</v>
      </c>
      <c r="R14" s="18">
        <f t="shared" ref="R14:R43" si="13">I14</f>
        <v>45</v>
      </c>
      <c r="S14" s="18">
        <f t="shared" ref="S14:S43" si="14">R14/100*$S$13</f>
        <v>4.5</v>
      </c>
      <c r="T14" s="18">
        <f t="shared" si="1"/>
        <v>14.143</v>
      </c>
      <c r="U14" s="18">
        <f t="shared" ref="U14:U43" si="15">T14/$T$13*$U$13</f>
        <v>56.572</v>
      </c>
      <c r="V14" s="16" t="str">
        <f t="shared" ref="V14:V43" si="16">IF(U14&gt;$AP$4,"LULUS","TIDAK LULUS")</f>
        <v>TIDAK LULUS</v>
      </c>
      <c r="W14" s="18">
        <f t="shared" ref="W14:W43" si="17">E14</f>
        <v>92.86</v>
      </c>
      <c r="X14" s="18">
        <f t="shared" ref="X14:X43" si="18">W14/100*$X$13</f>
        <v>9.286</v>
      </c>
      <c r="Y14" s="18">
        <v>80</v>
      </c>
      <c r="Z14" s="18">
        <f t="shared" ref="Z14:Z43" si="19">Y14/100*$Z$13</f>
        <v>12</v>
      </c>
      <c r="AA14" s="18">
        <f t="shared" si="2"/>
        <v>21.286</v>
      </c>
      <c r="AB14" s="18">
        <f t="shared" ref="AB14:AB43" si="20">AA14/$AA$13*$AB$13</f>
        <v>85.144</v>
      </c>
      <c r="AC14" s="16" t="str">
        <f t="shared" ref="AC14:AC43" si="21">IF(AB14&gt;$AP$4,"LULUS","TIDAK LULUS")</f>
        <v>LULUS</v>
      </c>
      <c r="AD14" s="18">
        <f t="shared" ref="AD14:AD43" si="22">E14</f>
        <v>92.86</v>
      </c>
      <c r="AE14" s="18">
        <f t="shared" ref="AE14:AE43" si="23">AD14/100*$AE$13</f>
        <v>9.286</v>
      </c>
      <c r="AF14" s="18">
        <f t="shared" ref="AF14:AF43" si="24">Y14</f>
        <v>80</v>
      </c>
      <c r="AG14" s="18">
        <f t="shared" ref="AG14:AG43" si="25">AF14/100*$AG$13</f>
        <v>12</v>
      </c>
      <c r="AH14" s="18">
        <f t="shared" si="3"/>
        <v>21.286</v>
      </c>
      <c r="AI14" s="18">
        <f t="shared" ref="AI14:AI43" si="26">AH14/$AH$13*$AI$13</f>
        <v>85.144</v>
      </c>
      <c r="AJ14" s="16" t="str">
        <f t="shared" ref="AJ14:AJ43" si="27">IF(AI14&gt;$AP$4,"LULUS","TIDAK LULUS")</f>
        <v>LULUS</v>
      </c>
      <c r="AK14" s="31"/>
      <c r="AL14" s="18">
        <f t="shared" ref="AL14:AL43" si="28">(K14+T14+AA14+AH14)/$AL$13*100</f>
        <v>70.858</v>
      </c>
      <c r="AM14" s="34">
        <f t="shared" ref="AM14:AM43" si="29">(L14+U14+AB14+AI14)/4</f>
        <v>70.858</v>
      </c>
      <c r="AN14" s="35" t="str">
        <f t="shared" ref="AN14:AN43" si="30">IF(AM14&lt;50,"E",IF(AM14&lt;60,"D",IF(AM14&lt;65,"C",IF(AM14&lt;70,"BC",IF(AM14&lt;75,"B",IF(AM14&lt;80,"AB",IF(AM14&lt;=100,"A","-")))))))</f>
        <v>B</v>
      </c>
      <c r="AO14" s="31" t="s">
        <v>118</v>
      </c>
      <c r="AP14" s="16" t="s">
        <v>119</v>
      </c>
      <c r="AQ14" s="43">
        <f t="shared" ref="AQ14:AQ43" si="31">AM14</f>
        <v>70.858</v>
      </c>
      <c r="AR14" s="31" t="s">
        <v>118</v>
      </c>
      <c r="AT14" s="44" t="s">
        <v>118</v>
      </c>
      <c r="AU14" s="45" t="s">
        <v>120</v>
      </c>
      <c r="AV14" s="45">
        <v>4</v>
      </c>
      <c r="AW14" s="45">
        <v>80</v>
      </c>
      <c r="AX14" s="45">
        <v>100</v>
      </c>
    </row>
    <row r="15" ht="12.75" customHeight="1" spans="1:50">
      <c r="A15" s="16">
        <v>2</v>
      </c>
      <c r="B15" s="16">
        <v>233100360</v>
      </c>
      <c r="C15" s="16"/>
      <c r="D15" s="17" t="s">
        <v>185</v>
      </c>
      <c r="E15" s="18">
        <v>92.86</v>
      </c>
      <c r="F15" s="18">
        <f t="shared" si="4"/>
        <v>4.643</v>
      </c>
      <c r="G15" s="18">
        <v>70</v>
      </c>
      <c r="H15" s="18">
        <f t="shared" si="5"/>
        <v>7</v>
      </c>
      <c r="I15" s="18">
        <v>53</v>
      </c>
      <c r="J15" s="18">
        <f t="shared" si="6"/>
        <v>5.3</v>
      </c>
      <c r="K15" s="18">
        <f t="shared" si="0"/>
        <v>16.943</v>
      </c>
      <c r="L15" s="18">
        <f t="shared" si="7"/>
        <v>67.772</v>
      </c>
      <c r="M15" s="16" t="str">
        <f t="shared" si="8"/>
        <v>LULUS</v>
      </c>
      <c r="N15" s="18">
        <f t="shared" si="9"/>
        <v>92.86</v>
      </c>
      <c r="O15" s="18">
        <f t="shared" si="10"/>
        <v>4.643</v>
      </c>
      <c r="P15" s="18">
        <f t="shared" si="11"/>
        <v>70</v>
      </c>
      <c r="Q15" s="18">
        <f t="shared" si="12"/>
        <v>7</v>
      </c>
      <c r="R15" s="18">
        <f t="shared" si="13"/>
        <v>53</v>
      </c>
      <c r="S15" s="18">
        <f t="shared" si="14"/>
        <v>5.3</v>
      </c>
      <c r="T15" s="18">
        <f t="shared" si="1"/>
        <v>16.943</v>
      </c>
      <c r="U15" s="18">
        <f t="shared" si="15"/>
        <v>67.772</v>
      </c>
      <c r="V15" s="16" t="str">
        <f t="shared" si="16"/>
        <v>LULUS</v>
      </c>
      <c r="W15" s="18">
        <f t="shared" si="17"/>
        <v>92.86</v>
      </c>
      <c r="X15" s="18">
        <f t="shared" si="18"/>
        <v>9.286</v>
      </c>
      <c r="Y15" s="18">
        <v>82</v>
      </c>
      <c r="Z15" s="18">
        <f t="shared" si="19"/>
        <v>12.3</v>
      </c>
      <c r="AA15" s="18">
        <f t="shared" si="2"/>
        <v>21.586</v>
      </c>
      <c r="AB15" s="18">
        <f t="shared" si="20"/>
        <v>86.344</v>
      </c>
      <c r="AC15" s="16" t="str">
        <f t="shared" si="21"/>
        <v>LULUS</v>
      </c>
      <c r="AD15" s="18">
        <f t="shared" si="22"/>
        <v>92.86</v>
      </c>
      <c r="AE15" s="18">
        <f t="shared" si="23"/>
        <v>9.286</v>
      </c>
      <c r="AF15" s="18">
        <f t="shared" si="24"/>
        <v>82</v>
      </c>
      <c r="AG15" s="18">
        <f t="shared" si="25"/>
        <v>12.3</v>
      </c>
      <c r="AH15" s="18">
        <f t="shared" si="3"/>
        <v>21.586</v>
      </c>
      <c r="AI15" s="18">
        <f t="shared" si="26"/>
        <v>86.344</v>
      </c>
      <c r="AJ15" s="16" t="str">
        <f t="shared" si="27"/>
        <v>LULUS</v>
      </c>
      <c r="AK15" s="31"/>
      <c r="AL15" s="18">
        <f t="shared" si="28"/>
        <v>77.058</v>
      </c>
      <c r="AM15" s="34">
        <f t="shared" si="29"/>
        <v>77.058</v>
      </c>
      <c r="AN15" s="35" t="str">
        <f t="shared" si="30"/>
        <v>AB</v>
      </c>
      <c r="AO15" s="31" t="s">
        <v>118</v>
      </c>
      <c r="AP15" s="16" t="s">
        <v>119</v>
      </c>
      <c r="AQ15" s="43">
        <f t="shared" si="31"/>
        <v>77.058</v>
      </c>
      <c r="AR15" s="31" t="s">
        <v>118</v>
      </c>
      <c r="AT15" s="44" t="s">
        <v>118</v>
      </c>
      <c r="AU15" s="45" t="s">
        <v>122</v>
      </c>
      <c r="AV15" s="45">
        <v>3.5</v>
      </c>
      <c r="AW15" s="45">
        <v>75</v>
      </c>
      <c r="AX15" s="45">
        <v>79.99</v>
      </c>
    </row>
    <row r="16" ht="12.75" customHeight="1" spans="1:50">
      <c r="A16" s="16">
        <v>3</v>
      </c>
      <c r="B16" s="16">
        <v>233100361</v>
      </c>
      <c r="C16" s="16"/>
      <c r="D16" s="17" t="s">
        <v>186</v>
      </c>
      <c r="E16" s="18">
        <v>85.71</v>
      </c>
      <c r="F16" s="18">
        <f t="shared" si="4"/>
        <v>4.2855</v>
      </c>
      <c r="G16" s="18">
        <v>70</v>
      </c>
      <c r="H16" s="18">
        <f t="shared" si="5"/>
        <v>7</v>
      </c>
      <c r="I16" s="18">
        <v>64</v>
      </c>
      <c r="J16" s="18">
        <f t="shared" si="6"/>
        <v>6.4</v>
      </c>
      <c r="K16" s="18">
        <f t="shared" si="0"/>
        <v>17.6855</v>
      </c>
      <c r="L16" s="18">
        <f t="shared" si="7"/>
        <v>70.742</v>
      </c>
      <c r="M16" s="16" t="str">
        <f t="shared" si="8"/>
        <v>LULUS</v>
      </c>
      <c r="N16" s="18">
        <f t="shared" si="9"/>
        <v>85.71</v>
      </c>
      <c r="O16" s="18">
        <f t="shared" si="10"/>
        <v>4.2855</v>
      </c>
      <c r="P16" s="18">
        <f t="shared" si="11"/>
        <v>70</v>
      </c>
      <c r="Q16" s="18">
        <f t="shared" si="12"/>
        <v>7</v>
      </c>
      <c r="R16" s="18">
        <f t="shared" si="13"/>
        <v>64</v>
      </c>
      <c r="S16" s="18">
        <f t="shared" si="14"/>
        <v>6.4</v>
      </c>
      <c r="T16" s="18">
        <f t="shared" si="1"/>
        <v>17.6855</v>
      </c>
      <c r="U16" s="18">
        <f t="shared" si="15"/>
        <v>70.742</v>
      </c>
      <c r="V16" s="16" t="str">
        <f t="shared" si="16"/>
        <v>LULUS</v>
      </c>
      <c r="W16" s="18">
        <f t="shared" si="17"/>
        <v>85.71</v>
      </c>
      <c r="X16" s="18">
        <f t="shared" si="18"/>
        <v>8.571</v>
      </c>
      <c r="Y16" s="18">
        <v>75</v>
      </c>
      <c r="Z16" s="18">
        <f t="shared" si="19"/>
        <v>11.25</v>
      </c>
      <c r="AA16" s="18">
        <f t="shared" si="2"/>
        <v>19.821</v>
      </c>
      <c r="AB16" s="18">
        <f t="shared" si="20"/>
        <v>79.284</v>
      </c>
      <c r="AC16" s="16" t="str">
        <f t="shared" si="21"/>
        <v>LULUS</v>
      </c>
      <c r="AD16" s="18">
        <f t="shared" si="22"/>
        <v>85.71</v>
      </c>
      <c r="AE16" s="18">
        <f t="shared" si="23"/>
        <v>8.571</v>
      </c>
      <c r="AF16" s="18">
        <f t="shared" si="24"/>
        <v>75</v>
      </c>
      <c r="AG16" s="18">
        <f t="shared" si="25"/>
        <v>11.25</v>
      </c>
      <c r="AH16" s="18">
        <f t="shared" si="3"/>
        <v>19.821</v>
      </c>
      <c r="AI16" s="18">
        <f t="shared" si="26"/>
        <v>79.284</v>
      </c>
      <c r="AJ16" s="16" t="str">
        <f t="shared" si="27"/>
        <v>LULUS</v>
      </c>
      <c r="AK16" s="31"/>
      <c r="AL16" s="18">
        <f t="shared" si="28"/>
        <v>75.013</v>
      </c>
      <c r="AM16" s="34">
        <f t="shared" si="29"/>
        <v>75.013</v>
      </c>
      <c r="AN16" s="35" t="str">
        <f t="shared" si="30"/>
        <v>AB</v>
      </c>
      <c r="AO16" s="31" t="s">
        <v>118</v>
      </c>
      <c r="AP16" s="16" t="s">
        <v>119</v>
      </c>
      <c r="AQ16" s="43">
        <f t="shared" si="31"/>
        <v>75.013</v>
      </c>
      <c r="AR16" s="31" t="s">
        <v>118</v>
      </c>
      <c r="AT16" s="44" t="s">
        <v>118</v>
      </c>
      <c r="AU16" s="45" t="s">
        <v>124</v>
      </c>
      <c r="AV16" s="45">
        <v>3</v>
      </c>
      <c r="AW16" s="45">
        <v>70</v>
      </c>
      <c r="AX16" s="45">
        <v>74.99</v>
      </c>
    </row>
    <row r="17" ht="12.75" customHeight="1" spans="1:50">
      <c r="A17" s="16">
        <v>4</v>
      </c>
      <c r="B17" s="16">
        <v>233100362</v>
      </c>
      <c r="C17" s="16"/>
      <c r="D17" s="17" t="s">
        <v>187</v>
      </c>
      <c r="E17" s="18">
        <v>85.71</v>
      </c>
      <c r="F17" s="18">
        <f t="shared" si="4"/>
        <v>4.2855</v>
      </c>
      <c r="G17" s="18">
        <v>60</v>
      </c>
      <c r="H17" s="18">
        <f t="shared" si="5"/>
        <v>6</v>
      </c>
      <c r="I17" s="18">
        <v>59</v>
      </c>
      <c r="J17" s="18">
        <f t="shared" si="6"/>
        <v>5.9</v>
      </c>
      <c r="K17" s="18">
        <f t="shared" si="0"/>
        <v>16.1855</v>
      </c>
      <c r="L17" s="18">
        <f t="shared" si="7"/>
        <v>64.742</v>
      </c>
      <c r="M17" s="16" t="str">
        <f t="shared" si="8"/>
        <v>TIDAK LULUS</v>
      </c>
      <c r="N17" s="18">
        <f t="shared" si="9"/>
        <v>85.71</v>
      </c>
      <c r="O17" s="18">
        <f t="shared" si="10"/>
        <v>4.2855</v>
      </c>
      <c r="P17" s="18">
        <f t="shared" si="11"/>
        <v>60</v>
      </c>
      <c r="Q17" s="18">
        <f t="shared" si="12"/>
        <v>6</v>
      </c>
      <c r="R17" s="18">
        <f t="shared" si="13"/>
        <v>59</v>
      </c>
      <c r="S17" s="18">
        <f t="shared" si="14"/>
        <v>5.9</v>
      </c>
      <c r="T17" s="18">
        <f t="shared" si="1"/>
        <v>16.1855</v>
      </c>
      <c r="U17" s="18">
        <f t="shared" si="15"/>
        <v>64.742</v>
      </c>
      <c r="V17" s="16" t="str">
        <f t="shared" si="16"/>
        <v>TIDAK LULUS</v>
      </c>
      <c r="W17" s="18">
        <f t="shared" si="17"/>
        <v>85.71</v>
      </c>
      <c r="X17" s="18">
        <f t="shared" si="18"/>
        <v>8.571</v>
      </c>
      <c r="Y17" s="18">
        <v>100</v>
      </c>
      <c r="Z17" s="18">
        <f t="shared" si="19"/>
        <v>15</v>
      </c>
      <c r="AA17" s="18">
        <f t="shared" si="2"/>
        <v>23.571</v>
      </c>
      <c r="AB17" s="18">
        <f t="shared" si="20"/>
        <v>94.284</v>
      </c>
      <c r="AC17" s="16" t="str">
        <f t="shared" si="21"/>
        <v>LULUS</v>
      </c>
      <c r="AD17" s="18">
        <f t="shared" si="22"/>
        <v>85.71</v>
      </c>
      <c r="AE17" s="18">
        <f t="shared" si="23"/>
        <v>8.571</v>
      </c>
      <c r="AF17" s="18">
        <f t="shared" si="24"/>
        <v>100</v>
      </c>
      <c r="AG17" s="18">
        <f t="shared" si="25"/>
        <v>15</v>
      </c>
      <c r="AH17" s="18">
        <f t="shared" si="3"/>
        <v>23.571</v>
      </c>
      <c r="AI17" s="18">
        <f t="shared" si="26"/>
        <v>94.284</v>
      </c>
      <c r="AJ17" s="16" t="str">
        <f t="shared" si="27"/>
        <v>LULUS</v>
      </c>
      <c r="AK17" s="31"/>
      <c r="AL17" s="18">
        <f t="shared" si="28"/>
        <v>79.513</v>
      </c>
      <c r="AM17" s="34">
        <f t="shared" si="29"/>
        <v>79.513</v>
      </c>
      <c r="AN17" s="35" t="str">
        <f t="shared" si="30"/>
        <v>AB</v>
      </c>
      <c r="AO17" s="31" t="s">
        <v>118</v>
      </c>
      <c r="AP17" s="16" t="s">
        <v>119</v>
      </c>
      <c r="AQ17" s="43">
        <f t="shared" si="31"/>
        <v>79.513</v>
      </c>
      <c r="AR17" s="31" t="s">
        <v>118</v>
      </c>
      <c r="AT17" s="44" t="s">
        <v>118</v>
      </c>
      <c r="AU17" s="45" t="s">
        <v>126</v>
      </c>
      <c r="AV17" s="45">
        <v>2.5</v>
      </c>
      <c r="AW17" s="45">
        <v>65</v>
      </c>
      <c r="AX17" s="45">
        <v>69.99</v>
      </c>
    </row>
    <row r="18" ht="12.75" customHeight="1" spans="1:50">
      <c r="A18" s="16">
        <v>5</v>
      </c>
      <c r="B18" s="16">
        <v>233100363</v>
      </c>
      <c r="C18" s="16"/>
      <c r="D18" s="17" t="s">
        <v>188</v>
      </c>
      <c r="E18" s="18">
        <v>85.71</v>
      </c>
      <c r="F18" s="18">
        <f t="shared" si="4"/>
        <v>4.2855</v>
      </c>
      <c r="G18" s="18">
        <v>60</v>
      </c>
      <c r="H18" s="18">
        <f t="shared" si="5"/>
        <v>6</v>
      </c>
      <c r="I18" s="18">
        <v>23</v>
      </c>
      <c r="J18" s="18">
        <f t="shared" si="6"/>
        <v>2.3</v>
      </c>
      <c r="K18" s="18">
        <f t="shared" si="0"/>
        <v>12.5855</v>
      </c>
      <c r="L18" s="18">
        <f t="shared" si="7"/>
        <v>50.342</v>
      </c>
      <c r="M18" s="16" t="str">
        <f t="shared" si="8"/>
        <v>TIDAK LULUS</v>
      </c>
      <c r="N18" s="18">
        <f t="shared" si="9"/>
        <v>85.71</v>
      </c>
      <c r="O18" s="18">
        <f t="shared" si="10"/>
        <v>4.2855</v>
      </c>
      <c r="P18" s="18">
        <f t="shared" si="11"/>
        <v>60</v>
      </c>
      <c r="Q18" s="18">
        <f t="shared" si="12"/>
        <v>6</v>
      </c>
      <c r="R18" s="18">
        <f t="shared" si="13"/>
        <v>23</v>
      </c>
      <c r="S18" s="18">
        <f t="shared" si="14"/>
        <v>2.3</v>
      </c>
      <c r="T18" s="18">
        <f t="shared" si="1"/>
        <v>12.5855</v>
      </c>
      <c r="U18" s="18">
        <f t="shared" si="15"/>
        <v>50.342</v>
      </c>
      <c r="V18" s="16" t="str">
        <f t="shared" si="16"/>
        <v>TIDAK LULUS</v>
      </c>
      <c r="W18" s="18">
        <f t="shared" si="17"/>
        <v>85.71</v>
      </c>
      <c r="X18" s="18">
        <f t="shared" si="18"/>
        <v>8.571</v>
      </c>
      <c r="Y18" s="18">
        <v>8</v>
      </c>
      <c r="Z18" s="18">
        <f t="shared" si="19"/>
        <v>1.2</v>
      </c>
      <c r="AA18" s="18">
        <f t="shared" si="2"/>
        <v>9.771</v>
      </c>
      <c r="AB18" s="18">
        <f t="shared" si="20"/>
        <v>39.084</v>
      </c>
      <c r="AC18" s="16" t="str">
        <f t="shared" si="21"/>
        <v>TIDAK LULUS</v>
      </c>
      <c r="AD18" s="18">
        <f t="shared" si="22"/>
        <v>85.71</v>
      </c>
      <c r="AE18" s="18">
        <f t="shared" si="23"/>
        <v>8.571</v>
      </c>
      <c r="AF18" s="18">
        <f t="shared" si="24"/>
        <v>8</v>
      </c>
      <c r="AG18" s="18">
        <f t="shared" si="25"/>
        <v>1.2</v>
      </c>
      <c r="AH18" s="18">
        <f t="shared" si="3"/>
        <v>9.771</v>
      </c>
      <c r="AI18" s="18">
        <f t="shared" si="26"/>
        <v>39.084</v>
      </c>
      <c r="AJ18" s="16" t="str">
        <f t="shared" si="27"/>
        <v>TIDAK LULUS</v>
      </c>
      <c r="AK18" s="31"/>
      <c r="AL18" s="18">
        <f t="shared" si="28"/>
        <v>44.713</v>
      </c>
      <c r="AM18" s="34">
        <f t="shared" si="29"/>
        <v>44.713</v>
      </c>
      <c r="AN18" s="35" t="str">
        <f t="shared" si="30"/>
        <v>E</v>
      </c>
      <c r="AO18" s="31" t="s">
        <v>118</v>
      </c>
      <c r="AP18" s="16" t="s">
        <v>119</v>
      </c>
      <c r="AQ18" s="43">
        <f t="shared" si="31"/>
        <v>44.713</v>
      </c>
      <c r="AR18" s="31" t="s">
        <v>118</v>
      </c>
      <c r="AT18" s="44" t="s">
        <v>118</v>
      </c>
      <c r="AU18" s="45" t="s">
        <v>128</v>
      </c>
      <c r="AV18" s="45">
        <v>2</v>
      </c>
      <c r="AW18" s="45">
        <v>60</v>
      </c>
      <c r="AX18" s="45">
        <v>64.99</v>
      </c>
    </row>
    <row r="19" ht="12.75" customHeight="1" spans="1:50">
      <c r="A19" s="16">
        <v>6</v>
      </c>
      <c r="B19" s="16">
        <v>233100364</v>
      </c>
      <c r="C19" s="16"/>
      <c r="D19" s="17" t="s">
        <v>189</v>
      </c>
      <c r="E19" s="18">
        <v>92.86</v>
      </c>
      <c r="F19" s="18">
        <f t="shared" si="4"/>
        <v>4.643</v>
      </c>
      <c r="G19" s="18">
        <v>60</v>
      </c>
      <c r="H19" s="18">
        <f t="shared" si="5"/>
        <v>6</v>
      </c>
      <c r="I19" s="18">
        <v>45</v>
      </c>
      <c r="J19" s="18">
        <f t="shared" si="6"/>
        <v>4.5</v>
      </c>
      <c r="K19" s="18">
        <f t="shared" si="0"/>
        <v>15.143</v>
      </c>
      <c r="L19" s="18">
        <f t="shared" si="7"/>
        <v>60.572</v>
      </c>
      <c r="M19" s="16" t="str">
        <f t="shared" si="8"/>
        <v>TIDAK LULUS</v>
      </c>
      <c r="N19" s="18">
        <f t="shared" si="9"/>
        <v>92.86</v>
      </c>
      <c r="O19" s="18">
        <f t="shared" si="10"/>
        <v>4.643</v>
      </c>
      <c r="P19" s="18">
        <f t="shared" si="11"/>
        <v>60</v>
      </c>
      <c r="Q19" s="18">
        <f t="shared" si="12"/>
        <v>6</v>
      </c>
      <c r="R19" s="18">
        <f t="shared" si="13"/>
        <v>45</v>
      </c>
      <c r="S19" s="18">
        <f t="shared" si="14"/>
        <v>4.5</v>
      </c>
      <c r="T19" s="18">
        <f t="shared" si="1"/>
        <v>15.143</v>
      </c>
      <c r="U19" s="18">
        <f t="shared" si="15"/>
        <v>60.572</v>
      </c>
      <c r="V19" s="16" t="str">
        <f t="shared" si="16"/>
        <v>TIDAK LULUS</v>
      </c>
      <c r="W19" s="18">
        <f t="shared" si="17"/>
        <v>92.86</v>
      </c>
      <c r="X19" s="18">
        <f t="shared" si="18"/>
        <v>9.286</v>
      </c>
      <c r="Y19" s="18">
        <v>50</v>
      </c>
      <c r="Z19" s="18">
        <f t="shared" si="19"/>
        <v>7.5</v>
      </c>
      <c r="AA19" s="18">
        <f t="shared" si="2"/>
        <v>16.786</v>
      </c>
      <c r="AB19" s="18">
        <f t="shared" si="20"/>
        <v>67.144</v>
      </c>
      <c r="AC19" s="16" t="str">
        <f t="shared" si="21"/>
        <v>LULUS</v>
      </c>
      <c r="AD19" s="18">
        <f t="shared" si="22"/>
        <v>92.86</v>
      </c>
      <c r="AE19" s="18">
        <f t="shared" si="23"/>
        <v>9.286</v>
      </c>
      <c r="AF19" s="18">
        <f t="shared" si="24"/>
        <v>50</v>
      </c>
      <c r="AG19" s="18">
        <f t="shared" si="25"/>
        <v>7.5</v>
      </c>
      <c r="AH19" s="18">
        <f t="shared" si="3"/>
        <v>16.786</v>
      </c>
      <c r="AI19" s="18">
        <f t="shared" si="26"/>
        <v>67.144</v>
      </c>
      <c r="AJ19" s="16" t="str">
        <f t="shared" si="27"/>
        <v>LULUS</v>
      </c>
      <c r="AK19" s="31"/>
      <c r="AL19" s="18">
        <f t="shared" si="28"/>
        <v>63.858</v>
      </c>
      <c r="AM19" s="34">
        <f t="shared" si="29"/>
        <v>63.858</v>
      </c>
      <c r="AN19" s="35" t="str">
        <f t="shared" si="30"/>
        <v>C</v>
      </c>
      <c r="AO19" s="31" t="s">
        <v>118</v>
      </c>
      <c r="AP19" s="16" t="s">
        <v>119</v>
      </c>
      <c r="AQ19" s="43">
        <f t="shared" si="31"/>
        <v>63.858</v>
      </c>
      <c r="AR19" s="31" t="s">
        <v>118</v>
      </c>
      <c r="AT19" s="44" t="s">
        <v>118</v>
      </c>
      <c r="AU19" s="45" t="s">
        <v>130</v>
      </c>
      <c r="AV19" s="45">
        <v>1</v>
      </c>
      <c r="AW19" s="45">
        <v>50</v>
      </c>
      <c r="AX19" s="45">
        <v>59.99</v>
      </c>
    </row>
    <row r="20" ht="12.75" customHeight="1" spans="1:50">
      <c r="A20" s="16">
        <v>7</v>
      </c>
      <c r="B20" s="16">
        <v>233100366</v>
      </c>
      <c r="C20" s="16"/>
      <c r="D20" s="17" t="s">
        <v>190</v>
      </c>
      <c r="E20" s="18">
        <v>85.71</v>
      </c>
      <c r="F20" s="18">
        <f t="shared" si="4"/>
        <v>4.2855</v>
      </c>
      <c r="G20" s="18">
        <v>50</v>
      </c>
      <c r="H20" s="18">
        <f t="shared" si="5"/>
        <v>5</v>
      </c>
      <c r="I20" s="18">
        <v>54</v>
      </c>
      <c r="J20" s="18">
        <f t="shared" si="6"/>
        <v>5.4</v>
      </c>
      <c r="K20" s="18">
        <f t="shared" si="0"/>
        <v>14.6855</v>
      </c>
      <c r="L20" s="18">
        <f t="shared" si="7"/>
        <v>58.742</v>
      </c>
      <c r="M20" s="16" t="str">
        <f t="shared" si="8"/>
        <v>TIDAK LULUS</v>
      </c>
      <c r="N20" s="18">
        <f t="shared" si="9"/>
        <v>85.71</v>
      </c>
      <c r="O20" s="18">
        <f t="shared" si="10"/>
        <v>4.2855</v>
      </c>
      <c r="P20" s="18">
        <f t="shared" si="11"/>
        <v>50</v>
      </c>
      <c r="Q20" s="18">
        <f t="shared" si="12"/>
        <v>5</v>
      </c>
      <c r="R20" s="18">
        <f t="shared" si="13"/>
        <v>54</v>
      </c>
      <c r="S20" s="18">
        <f t="shared" si="14"/>
        <v>5.4</v>
      </c>
      <c r="T20" s="18">
        <f t="shared" si="1"/>
        <v>14.6855</v>
      </c>
      <c r="U20" s="18">
        <f t="shared" si="15"/>
        <v>58.742</v>
      </c>
      <c r="V20" s="16" t="str">
        <f t="shared" si="16"/>
        <v>TIDAK LULUS</v>
      </c>
      <c r="W20" s="18">
        <f t="shared" si="17"/>
        <v>85.71</v>
      </c>
      <c r="X20" s="18">
        <f t="shared" si="18"/>
        <v>8.571</v>
      </c>
      <c r="Y20" s="18">
        <v>100</v>
      </c>
      <c r="Z20" s="18">
        <f t="shared" si="19"/>
        <v>15</v>
      </c>
      <c r="AA20" s="18">
        <f t="shared" si="2"/>
        <v>23.571</v>
      </c>
      <c r="AB20" s="18">
        <f t="shared" si="20"/>
        <v>94.284</v>
      </c>
      <c r="AC20" s="16" t="str">
        <f t="shared" si="21"/>
        <v>LULUS</v>
      </c>
      <c r="AD20" s="18">
        <f t="shared" si="22"/>
        <v>85.71</v>
      </c>
      <c r="AE20" s="18">
        <f t="shared" si="23"/>
        <v>8.571</v>
      </c>
      <c r="AF20" s="18">
        <f t="shared" si="24"/>
        <v>100</v>
      </c>
      <c r="AG20" s="18">
        <f t="shared" si="25"/>
        <v>15</v>
      </c>
      <c r="AH20" s="18">
        <f t="shared" si="3"/>
        <v>23.571</v>
      </c>
      <c r="AI20" s="18">
        <f t="shared" si="26"/>
        <v>94.284</v>
      </c>
      <c r="AJ20" s="16" t="str">
        <f t="shared" si="27"/>
        <v>LULUS</v>
      </c>
      <c r="AK20" s="31"/>
      <c r="AL20" s="18">
        <f t="shared" si="28"/>
        <v>76.513</v>
      </c>
      <c r="AM20" s="34">
        <f t="shared" si="29"/>
        <v>76.513</v>
      </c>
      <c r="AN20" s="35" t="str">
        <f t="shared" si="30"/>
        <v>AB</v>
      </c>
      <c r="AO20" s="31" t="s">
        <v>118</v>
      </c>
      <c r="AP20" s="16" t="s">
        <v>119</v>
      </c>
      <c r="AQ20" s="43">
        <f t="shared" si="31"/>
        <v>76.513</v>
      </c>
      <c r="AR20" s="31" t="s">
        <v>118</v>
      </c>
      <c r="AT20" s="44" t="s">
        <v>118</v>
      </c>
      <c r="AU20" s="45" t="s">
        <v>132</v>
      </c>
      <c r="AV20" s="45" t="s">
        <v>119</v>
      </c>
      <c r="AW20" s="45" t="s">
        <v>119</v>
      </c>
      <c r="AX20" s="45">
        <v>49.99</v>
      </c>
    </row>
    <row r="21" ht="12.75" customHeight="1" spans="1:46">
      <c r="A21" s="16">
        <v>8</v>
      </c>
      <c r="B21" s="16">
        <v>233100368</v>
      </c>
      <c r="C21" s="16"/>
      <c r="D21" s="17" t="s">
        <v>191</v>
      </c>
      <c r="E21" s="18">
        <v>78.57</v>
      </c>
      <c r="F21" s="18">
        <f t="shared" si="4"/>
        <v>3.9285</v>
      </c>
      <c r="G21" s="18">
        <v>50</v>
      </c>
      <c r="H21" s="18">
        <f t="shared" si="5"/>
        <v>5</v>
      </c>
      <c r="I21" s="18">
        <v>42</v>
      </c>
      <c r="J21" s="18">
        <f t="shared" si="6"/>
        <v>4.2</v>
      </c>
      <c r="K21" s="18">
        <f t="shared" si="0"/>
        <v>13.1285</v>
      </c>
      <c r="L21" s="18">
        <f t="shared" si="7"/>
        <v>52.514</v>
      </c>
      <c r="M21" s="16" t="str">
        <f t="shared" si="8"/>
        <v>TIDAK LULUS</v>
      </c>
      <c r="N21" s="18">
        <f t="shared" si="9"/>
        <v>78.57</v>
      </c>
      <c r="O21" s="18">
        <f t="shared" si="10"/>
        <v>3.9285</v>
      </c>
      <c r="P21" s="18">
        <f t="shared" si="11"/>
        <v>50</v>
      </c>
      <c r="Q21" s="18">
        <f t="shared" si="12"/>
        <v>5</v>
      </c>
      <c r="R21" s="18">
        <f t="shared" si="13"/>
        <v>42</v>
      </c>
      <c r="S21" s="18">
        <f t="shared" si="14"/>
        <v>4.2</v>
      </c>
      <c r="T21" s="18">
        <f t="shared" si="1"/>
        <v>13.1285</v>
      </c>
      <c r="U21" s="18">
        <f t="shared" si="15"/>
        <v>52.514</v>
      </c>
      <c r="V21" s="16" t="str">
        <f t="shared" si="16"/>
        <v>TIDAK LULUS</v>
      </c>
      <c r="W21" s="18">
        <f t="shared" si="17"/>
        <v>78.57</v>
      </c>
      <c r="X21" s="18">
        <f t="shared" si="18"/>
        <v>7.857</v>
      </c>
      <c r="Y21" s="18">
        <v>50</v>
      </c>
      <c r="Z21" s="18">
        <f t="shared" si="19"/>
        <v>7.5</v>
      </c>
      <c r="AA21" s="18">
        <f t="shared" si="2"/>
        <v>15.357</v>
      </c>
      <c r="AB21" s="18">
        <f t="shared" si="20"/>
        <v>61.428</v>
      </c>
      <c r="AC21" s="16" t="str">
        <f t="shared" si="21"/>
        <v>TIDAK LULUS</v>
      </c>
      <c r="AD21" s="18">
        <f t="shared" si="22"/>
        <v>78.57</v>
      </c>
      <c r="AE21" s="18">
        <f t="shared" si="23"/>
        <v>7.857</v>
      </c>
      <c r="AF21" s="18">
        <f t="shared" si="24"/>
        <v>50</v>
      </c>
      <c r="AG21" s="18">
        <f t="shared" si="25"/>
        <v>7.5</v>
      </c>
      <c r="AH21" s="18">
        <f t="shared" si="3"/>
        <v>15.357</v>
      </c>
      <c r="AI21" s="18">
        <f t="shared" si="26"/>
        <v>61.428</v>
      </c>
      <c r="AJ21" s="16" t="str">
        <f t="shared" si="27"/>
        <v>TIDAK LULUS</v>
      </c>
      <c r="AK21" s="31"/>
      <c r="AL21" s="18">
        <f t="shared" si="28"/>
        <v>56.971</v>
      </c>
      <c r="AM21" s="34">
        <f t="shared" si="29"/>
        <v>56.971</v>
      </c>
      <c r="AN21" s="35" t="str">
        <f t="shared" si="30"/>
        <v>D</v>
      </c>
      <c r="AO21" s="31" t="s">
        <v>118</v>
      </c>
      <c r="AP21" s="16" t="s">
        <v>119</v>
      </c>
      <c r="AQ21" s="43">
        <f t="shared" si="31"/>
        <v>56.971</v>
      </c>
      <c r="AR21" s="31" t="s">
        <v>118</v>
      </c>
      <c r="AT21" s="44" t="s">
        <v>118</v>
      </c>
    </row>
    <row r="22" ht="12.75" customHeight="1" spans="1:46">
      <c r="A22" s="16">
        <v>9</v>
      </c>
      <c r="B22" s="16">
        <v>233100369</v>
      </c>
      <c r="C22" s="16"/>
      <c r="D22" s="17" t="s">
        <v>192</v>
      </c>
      <c r="E22" s="18">
        <v>100</v>
      </c>
      <c r="F22" s="18">
        <f t="shared" si="4"/>
        <v>5</v>
      </c>
      <c r="G22" s="18">
        <v>70</v>
      </c>
      <c r="H22" s="18">
        <f t="shared" si="5"/>
        <v>7</v>
      </c>
      <c r="I22" s="18">
        <v>66</v>
      </c>
      <c r="J22" s="18">
        <f t="shared" si="6"/>
        <v>6.6</v>
      </c>
      <c r="K22" s="18">
        <f t="shared" si="0"/>
        <v>18.6</v>
      </c>
      <c r="L22" s="18">
        <f t="shared" si="7"/>
        <v>74.4</v>
      </c>
      <c r="M22" s="16" t="str">
        <f t="shared" si="8"/>
        <v>LULUS</v>
      </c>
      <c r="N22" s="18">
        <f t="shared" si="9"/>
        <v>100</v>
      </c>
      <c r="O22" s="18">
        <f t="shared" si="10"/>
        <v>5</v>
      </c>
      <c r="P22" s="18">
        <f t="shared" si="11"/>
        <v>70</v>
      </c>
      <c r="Q22" s="18">
        <f t="shared" si="12"/>
        <v>7</v>
      </c>
      <c r="R22" s="18">
        <f t="shared" si="13"/>
        <v>66</v>
      </c>
      <c r="S22" s="18">
        <f t="shared" si="14"/>
        <v>6.6</v>
      </c>
      <c r="T22" s="18">
        <f t="shared" si="1"/>
        <v>18.6</v>
      </c>
      <c r="U22" s="18">
        <f t="shared" si="15"/>
        <v>74.4</v>
      </c>
      <c r="V22" s="16" t="str">
        <f t="shared" si="16"/>
        <v>LULUS</v>
      </c>
      <c r="W22" s="18">
        <f t="shared" si="17"/>
        <v>100</v>
      </c>
      <c r="X22" s="18">
        <f t="shared" si="18"/>
        <v>10</v>
      </c>
      <c r="Y22" s="18">
        <v>90</v>
      </c>
      <c r="Z22" s="18">
        <f t="shared" si="19"/>
        <v>13.5</v>
      </c>
      <c r="AA22" s="18">
        <f t="shared" si="2"/>
        <v>23.5</v>
      </c>
      <c r="AB22" s="18">
        <f t="shared" si="20"/>
        <v>94</v>
      </c>
      <c r="AC22" s="16" t="str">
        <f t="shared" si="21"/>
        <v>LULUS</v>
      </c>
      <c r="AD22" s="18">
        <f t="shared" si="22"/>
        <v>100</v>
      </c>
      <c r="AE22" s="18">
        <f t="shared" si="23"/>
        <v>10</v>
      </c>
      <c r="AF22" s="18">
        <f t="shared" si="24"/>
        <v>90</v>
      </c>
      <c r="AG22" s="18">
        <f t="shared" si="25"/>
        <v>13.5</v>
      </c>
      <c r="AH22" s="18">
        <f t="shared" si="3"/>
        <v>23.5</v>
      </c>
      <c r="AI22" s="18">
        <f t="shared" si="26"/>
        <v>94</v>
      </c>
      <c r="AJ22" s="16" t="str">
        <f t="shared" si="27"/>
        <v>LULUS</v>
      </c>
      <c r="AK22" s="31"/>
      <c r="AL22" s="18">
        <f t="shared" si="28"/>
        <v>84.2</v>
      </c>
      <c r="AM22" s="34">
        <f t="shared" si="29"/>
        <v>84.2</v>
      </c>
      <c r="AN22" s="35" t="str">
        <f t="shared" si="30"/>
        <v>A</v>
      </c>
      <c r="AO22" s="31" t="s">
        <v>118</v>
      </c>
      <c r="AP22" s="16" t="s">
        <v>119</v>
      </c>
      <c r="AQ22" s="43">
        <f t="shared" si="31"/>
        <v>84.2</v>
      </c>
      <c r="AR22" s="31" t="s">
        <v>118</v>
      </c>
      <c r="AT22" s="44" t="s">
        <v>118</v>
      </c>
    </row>
    <row r="23" ht="12.75" customHeight="1" spans="1:46">
      <c r="A23" s="47">
        <v>10</v>
      </c>
      <c r="B23" s="47">
        <v>233100370</v>
      </c>
      <c r="C23" s="47"/>
      <c r="D23" s="48" t="s">
        <v>193</v>
      </c>
      <c r="E23" s="49">
        <v>85.71</v>
      </c>
      <c r="F23" s="49">
        <f t="shared" si="4"/>
        <v>4.2855</v>
      </c>
      <c r="G23" s="18">
        <v>70</v>
      </c>
      <c r="H23" s="49">
        <f t="shared" si="5"/>
        <v>7</v>
      </c>
      <c r="I23" s="49">
        <v>77</v>
      </c>
      <c r="J23" s="49">
        <f t="shared" si="6"/>
        <v>7.7</v>
      </c>
      <c r="K23" s="49">
        <f t="shared" si="0"/>
        <v>18.9855</v>
      </c>
      <c r="L23" s="49">
        <f t="shared" si="7"/>
        <v>75.942</v>
      </c>
      <c r="M23" s="47" t="str">
        <f t="shared" si="8"/>
        <v>LULUS</v>
      </c>
      <c r="N23" s="18">
        <f t="shared" si="9"/>
        <v>85.71</v>
      </c>
      <c r="O23" s="49">
        <f t="shared" si="10"/>
        <v>4.2855</v>
      </c>
      <c r="P23" s="18">
        <f t="shared" si="11"/>
        <v>70</v>
      </c>
      <c r="Q23" s="49">
        <f t="shared" si="12"/>
        <v>7</v>
      </c>
      <c r="R23" s="18">
        <f t="shared" si="13"/>
        <v>77</v>
      </c>
      <c r="S23" s="18">
        <f t="shared" si="14"/>
        <v>7.7</v>
      </c>
      <c r="T23" s="49">
        <f t="shared" si="1"/>
        <v>18.9855</v>
      </c>
      <c r="U23" s="49">
        <f t="shared" si="15"/>
        <v>75.942</v>
      </c>
      <c r="V23" s="47" t="str">
        <f t="shared" si="16"/>
        <v>LULUS</v>
      </c>
      <c r="W23" s="18">
        <f t="shared" si="17"/>
        <v>85.71</v>
      </c>
      <c r="X23" s="49">
        <f t="shared" si="18"/>
        <v>8.571</v>
      </c>
      <c r="Y23" s="49">
        <v>100</v>
      </c>
      <c r="Z23" s="49">
        <f t="shared" si="19"/>
        <v>15</v>
      </c>
      <c r="AA23" s="18">
        <f t="shared" si="2"/>
        <v>23.571</v>
      </c>
      <c r="AB23" s="49">
        <f t="shared" si="20"/>
        <v>94.284</v>
      </c>
      <c r="AC23" s="47" t="str">
        <f t="shared" si="21"/>
        <v>LULUS</v>
      </c>
      <c r="AD23" s="18">
        <f t="shared" si="22"/>
        <v>85.71</v>
      </c>
      <c r="AE23" s="49">
        <f t="shared" si="23"/>
        <v>8.571</v>
      </c>
      <c r="AF23" s="18">
        <f t="shared" si="24"/>
        <v>100</v>
      </c>
      <c r="AG23" s="49">
        <f t="shared" si="25"/>
        <v>15</v>
      </c>
      <c r="AH23" s="18">
        <f t="shared" si="3"/>
        <v>23.571</v>
      </c>
      <c r="AI23" s="49">
        <f t="shared" si="26"/>
        <v>94.284</v>
      </c>
      <c r="AJ23" s="47" t="str">
        <f t="shared" si="27"/>
        <v>LULUS</v>
      </c>
      <c r="AK23" s="31"/>
      <c r="AL23" s="18">
        <f t="shared" si="28"/>
        <v>85.113</v>
      </c>
      <c r="AM23" s="34">
        <f t="shared" si="29"/>
        <v>85.113</v>
      </c>
      <c r="AN23" s="58" t="str">
        <f t="shared" si="30"/>
        <v>A</v>
      </c>
      <c r="AO23" s="31" t="s">
        <v>118</v>
      </c>
      <c r="AP23" s="47" t="s">
        <v>119</v>
      </c>
      <c r="AQ23" s="59">
        <f t="shared" si="31"/>
        <v>85.113</v>
      </c>
      <c r="AR23" s="31" t="s">
        <v>118</v>
      </c>
      <c r="AT23" s="44" t="s">
        <v>118</v>
      </c>
    </row>
    <row r="24" ht="12.75" customHeight="1" spans="1:43">
      <c r="A24" s="16">
        <v>11</v>
      </c>
      <c r="B24" s="16">
        <v>233100371</v>
      </c>
      <c r="C24" s="50"/>
      <c r="D24" s="50" t="s">
        <v>194</v>
      </c>
      <c r="E24" s="18">
        <v>100</v>
      </c>
      <c r="F24" s="49">
        <f t="shared" si="4"/>
        <v>5</v>
      </c>
      <c r="G24" s="18">
        <v>70</v>
      </c>
      <c r="H24" s="49">
        <f t="shared" si="5"/>
        <v>7</v>
      </c>
      <c r="I24" s="18">
        <v>67</v>
      </c>
      <c r="J24" s="49">
        <f t="shared" si="6"/>
        <v>6.7</v>
      </c>
      <c r="K24" s="49">
        <f t="shared" si="0"/>
        <v>18.7</v>
      </c>
      <c r="L24" s="49">
        <f t="shared" si="7"/>
        <v>74.8</v>
      </c>
      <c r="M24" s="47" t="str">
        <f t="shared" si="8"/>
        <v>LULUS</v>
      </c>
      <c r="N24" s="18">
        <f t="shared" si="9"/>
        <v>100</v>
      </c>
      <c r="O24" s="49">
        <f t="shared" si="10"/>
        <v>5</v>
      </c>
      <c r="P24" s="18">
        <f t="shared" si="11"/>
        <v>70</v>
      </c>
      <c r="Q24" s="49">
        <f t="shared" si="12"/>
        <v>7</v>
      </c>
      <c r="R24" s="18">
        <f t="shared" si="13"/>
        <v>67</v>
      </c>
      <c r="S24" s="18">
        <f t="shared" si="14"/>
        <v>6.7</v>
      </c>
      <c r="T24" s="49">
        <f t="shared" si="1"/>
        <v>18.7</v>
      </c>
      <c r="U24" s="49">
        <f t="shared" si="15"/>
        <v>74.8</v>
      </c>
      <c r="V24" s="47" t="str">
        <f t="shared" si="16"/>
        <v>LULUS</v>
      </c>
      <c r="W24" s="18">
        <f t="shared" si="17"/>
        <v>100</v>
      </c>
      <c r="X24" s="49">
        <f t="shared" si="18"/>
        <v>10</v>
      </c>
      <c r="Y24" s="18">
        <v>75</v>
      </c>
      <c r="Z24" s="49">
        <f t="shared" si="19"/>
        <v>11.25</v>
      </c>
      <c r="AA24" s="18">
        <f t="shared" si="2"/>
        <v>21.25</v>
      </c>
      <c r="AB24" s="49">
        <f t="shared" si="20"/>
        <v>85</v>
      </c>
      <c r="AC24" s="47" t="str">
        <f t="shared" si="21"/>
        <v>LULUS</v>
      </c>
      <c r="AD24" s="18">
        <f t="shared" si="22"/>
        <v>100</v>
      </c>
      <c r="AE24" s="49">
        <f t="shared" si="23"/>
        <v>10</v>
      </c>
      <c r="AF24" s="18">
        <f t="shared" si="24"/>
        <v>75</v>
      </c>
      <c r="AG24" s="49">
        <f t="shared" si="25"/>
        <v>11.25</v>
      </c>
      <c r="AH24" s="18">
        <f t="shared" si="3"/>
        <v>21.25</v>
      </c>
      <c r="AI24" s="49">
        <f t="shared" si="26"/>
        <v>85</v>
      </c>
      <c r="AJ24" s="47" t="str">
        <f t="shared" si="27"/>
        <v>LULUS</v>
      </c>
      <c r="AK24" s="64"/>
      <c r="AL24" s="18">
        <f t="shared" si="28"/>
        <v>79.9</v>
      </c>
      <c r="AM24" s="34">
        <f t="shared" si="29"/>
        <v>79.9</v>
      </c>
      <c r="AN24" s="58" t="str">
        <f t="shared" si="30"/>
        <v>AB</v>
      </c>
      <c r="AO24" s="64"/>
      <c r="AP24" s="16" t="s">
        <v>119</v>
      </c>
      <c r="AQ24" s="59">
        <f t="shared" si="31"/>
        <v>79.9</v>
      </c>
    </row>
    <row r="25" ht="12.75" customHeight="1" spans="1:43">
      <c r="A25" s="16">
        <v>12</v>
      </c>
      <c r="B25" s="16">
        <v>233100372</v>
      </c>
      <c r="C25" s="50"/>
      <c r="D25" s="50" t="s">
        <v>195</v>
      </c>
      <c r="E25" s="18">
        <v>85.71</v>
      </c>
      <c r="F25" s="49">
        <f t="shared" si="4"/>
        <v>4.2855</v>
      </c>
      <c r="G25" s="18">
        <v>50</v>
      </c>
      <c r="H25" s="49">
        <f t="shared" si="5"/>
        <v>5</v>
      </c>
      <c r="I25" s="18">
        <v>42</v>
      </c>
      <c r="J25" s="49">
        <f t="shared" si="6"/>
        <v>4.2</v>
      </c>
      <c r="K25" s="49">
        <f t="shared" si="0"/>
        <v>13.4855</v>
      </c>
      <c r="L25" s="49">
        <f t="shared" si="7"/>
        <v>53.942</v>
      </c>
      <c r="M25" s="47" t="str">
        <f t="shared" si="8"/>
        <v>TIDAK LULUS</v>
      </c>
      <c r="N25" s="18">
        <f t="shared" si="9"/>
        <v>85.71</v>
      </c>
      <c r="O25" s="49">
        <f t="shared" si="10"/>
        <v>4.2855</v>
      </c>
      <c r="P25" s="18">
        <f t="shared" si="11"/>
        <v>50</v>
      </c>
      <c r="Q25" s="49">
        <f t="shared" si="12"/>
        <v>5</v>
      </c>
      <c r="R25" s="18">
        <f t="shared" si="13"/>
        <v>42</v>
      </c>
      <c r="S25" s="18">
        <f t="shared" si="14"/>
        <v>4.2</v>
      </c>
      <c r="T25" s="49">
        <f t="shared" si="1"/>
        <v>13.4855</v>
      </c>
      <c r="U25" s="49">
        <f t="shared" si="15"/>
        <v>53.942</v>
      </c>
      <c r="V25" s="47" t="str">
        <f t="shared" si="16"/>
        <v>TIDAK LULUS</v>
      </c>
      <c r="W25" s="18">
        <f t="shared" si="17"/>
        <v>85.71</v>
      </c>
      <c r="X25" s="49">
        <f t="shared" si="18"/>
        <v>8.571</v>
      </c>
      <c r="Y25" s="18">
        <v>55</v>
      </c>
      <c r="Z25" s="49">
        <f t="shared" si="19"/>
        <v>8.25</v>
      </c>
      <c r="AA25" s="18">
        <f t="shared" si="2"/>
        <v>16.821</v>
      </c>
      <c r="AB25" s="49">
        <f t="shared" si="20"/>
        <v>67.284</v>
      </c>
      <c r="AC25" s="47" t="str">
        <f t="shared" si="21"/>
        <v>LULUS</v>
      </c>
      <c r="AD25" s="18">
        <f t="shared" si="22"/>
        <v>85.71</v>
      </c>
      <c r="AE25" s="49">
        <f t="shared" si="23"/>
        <v>8.571</v>
      </c>
      <c r="AF25" s="18">
        <f t="shared" si="24"/>
        <v>55</v>
      </c>
      <c r="AG25" s="49">
        <f t="shared" si="25"/>
        <v>8.25</v>
      </c>
      <c r="AH25" s="18">
        <f t="shared" si="3"/>
        <v>16.821</v>
      </c>
      <c r="AI25" s="49">
        <f t="shared" si="26"/>
        <v>67.284</v>
      </c>
      <c r="AJ25" s="47" t="str">
        <f t="shared" si="27"/>
        <v>LULUS</v>
      </c>
      <c r="AK25" s="64"/>
      <c r="AL25" s="18">
        <f t="shared" si="28"/>
        <v>60.613</v>
      </c>
      <c r="AM25" s="34">
        <f t="shared" si="29"/>
        <v>60.613</v>
      </c>
      <c r="AN25" s="58" t="str">
        <f t="shared" si="30"/>
        <v>C</v>
      </c>
      <c r="AO25" s="64"/>
      <c r="AP25" s="16" t="s">
        <v>119</v>
      </c>
      <c r="AQ25" s="59">
        <f t="shared" si="31"/>
        <v>60.613</v>
      </c>
    </row>
    <row r="26" ht="12.75" customHeight="1" spans="1:43">
      <c r="A26" s="16">
        <v>13</v>
      </c>
      <c r="B26" s="16">
        <v>233100373</v>
      </c>
      <c r="C26" s="50"/>
      <c r="D26" s="50" t="s">
        <v>196</v>
      </c>
      <c r="E26" s="18">
        <v>78.57</v>
      </c>
      <c r="F26" s="49">
        <f t="shared" si="4"/>
        <v>3.9285</v>
      </c>
      <c r="G26" s="18">
        <v>70</v>
      </c>
      <c r="H26" s="49">
        <f t="shared" si="5"/>
        <v>7</v>
      </c>
      <c r="I26" s="18">
        <v>53</v>
      </c>
      <c r="J26" s="49">
        <f t="shared" si="6"/>
        <v>5.3</v>
      </c>
      <c r="K26" s="49">
        <f t="shared" si="0"/>
        <v>16.2285</v>
      </c>
      <c r="L26" s="49">
        <f t="shared" si="7"/>
        <v>64.914</v>
      </c>
      <c r="M26" s="47" t="str">
        <f t="shared" si="8"/>
        <v>TIDAK LULUS</v>
      </c>
      <c r="N26" s="18">
        <f t="shared" si="9"/>
        <v>78.57</v>
      </c>
      <c r="O26" s="49">
        <f t="shared" si="10"/>
        <v>3.9285</v>
      </c>
      <c r="P26" s="18">
        <f t="shared" si="11"/>
        <v>70</v>
      </c>
      <c r="Q26" s="49">
        <f t="shared" si="12"/>
        <v>7</v>
      </c>
      <c r="R26" s="18">
        <f t="shared" si="13"/>
        <v>53</v>
      </c>
      <c r="S26" s="18">
        <f t="shared" si="14"/>
        <v>5.3</v>
      </c>
      <c r="T26" s="49">
        <f t="shared" si="1"/>
        <v>16.2285</v>
      </c>
      <c r="U26" s="49">
        <f t="shared" si="15"/>
        <v>64.914</v>
      </c>
      <c r="V26" s="47" t="str">
        <f t="shared" si="16"/>
        <v>TIDAK LULUS</v>
      </c>
      <c r="W26" s="18">
        <f t="shared" si="17"/>
        <v>78.57</v>
      </c>
      <c r="X26" s="49">
        <f t="shared" si="18"/>
        <v>7.857</v>
      </c>
      <c r="Y26" s="18">
        <v>50</v>
      </c>
      <c r="Z26" s="49">
        <f t="shared" si="19"/>
        <v>7.5</v>
      </c>
      <c r="AA26" s="18">
        <f t="shared" si="2"/>
        <v>15.357</v>
      </c>
      <c r="AB26" s="49">
        <f t="shared" si="20"/>
        <v>61.428</v>
      </c>
      <c r="AC26" s="47" t="str">
        <f t="shared" si="21"/>
        <v>TIDAK LULUS</v>
      </c>
      <c r="AD26" s="18">
        <f t="shared" si="22"/>
        <v>78.57</v>
      </c>
      <c r="AE26" s="49">
        <f t="shared" si="23"/>
        <v>7.857</v>
      </c>
      <c r="AF26" s="18">
        <f t="shared" si="24"/>
        <v>50</v>
      </c>
      <c r="AG26" s="49">
        <f t="shared" si="25"/>
        <v>7.5</v>
      </c>
      <c r="AH26" s="18">
        <f t="shared" si="3"/>
        <v>15.357</v>
      </c>
      <c r="AI26" s="49">
        <f t="shared" si="26"/>
        <v>61.428</v>
      </c>
      <c r="AJ26" s="47" t="str">
        <f t="shared" si="27"/>
        <v>TIDAK LULUS</v>
      </c>
      <c r="AK26" s="64"/>
      <c r="AL26" s="18">
        <f t="shared" si="28"/>
        <v>63.171</v>
      </c>
      <c r="AM26" s="34">
        <f t="shared" si="29"/>
        <v>63.171</v>
      </c>
      <c r="AN26" s="58" t="str">
        <f t="shared" si="30"/>
        <v>C</v>
      </c>
      <c r="AO26" s="64"/>
      <c r="AP26" s="47" t="s">
        <v>119</v>
      </c>
      <c r="AQ26" s="59">
        <f t="shared" si="31"/>
        <v>63.171</v>
      </c>
    </row>
    <row r="27" ht="12.75" customHeight="1" spans="1:43">
      <c r="A27" s="16">
        <v>14</v>
      </c>
      <c r="B27" s="16">
        <v>233100374</v>
      </c>
      <c r="C27" s="50"/>
      <c r="D27" s="50" t="s">
        <v>197</v>
      </c>
      <c r="E27" s="18">
        <v>78.57</v>
      </c>
      <c r="F27" s="49">
        <f t="shared" si="4"/>
        <v>3.9285</v>
      </c>
      <c r="G27" s="18">
        <v>60</v>
      </c>
      <c r="H27" s="49">
        <f t="shared" si="5"/>
        <v>6</v>
      </c>
      <c r="I27" s="18">
        <v>45</v>
      </c>
      <c r="J27" s="49">
        <f t="shared" si="6"/>
        <v>4.5</v>
      </c>
      <c r="K27" s="49">
        <f t="shared" si="0"/>
        <v>14.4285</v>
      </c>
      <c r="L27" s="49">
        <f t="shared" si="7"/>
        <v>57.714</v>
      </c>
      <c r="M27" s="47" t="str">
        <f t="shared" si="8"/>
        <v>TIDAK LULUS</v>
      </c>
      <c r="N27" s="18">
        <f t="shared" si="9"/>
        <v>78.57</v>
      </c>
      <c r="O27" s="49">
        <f t="shared" si="10"/>
        <v>3.9285</v>
      </c>
      <c r="P27" s="18">
        <f t="shared" si="11"/>
        <v>60</v>
      </c>
      <c r="Q27" s="49">
        <f t="shared" si="12"/>
        <v>6</v>
      </c>
      <c r="R27" s="18">
        <f t="shared" si="13"/>
        <v>45</v>
      </c>
      <c r="S27" s="18">
        <f t="shared" si="14"/>
        <v>4.5</v>
      </c>
      <c r="T27" s="49">
        <f t="shared" si="1"/>
        <v>14.4285</v>
      </c>
      <c r="U27" s="49">
        <f t="shared" si="15"/>
        <v>57.714</v>
      </c>
      <c r="V27" s="47" t="str">
        <f t="shared" si="16"/>
        <v>TIDAK LULUS</v>
      </c>
      <c r="W27" s="18">
        <f t="shared" si="17"/>
        <v>78.57</v>
      </c>
      <c r="X27" s="49">
        <f t="shared" si="18"/>
        <v>7.857</v>
      </c>
      <c r="Y27" s="18">
        <v>75</v>
      </c>
      <c r="Z27" s="49">
        <f t="shared" si="19"/>
        <v>11.25</v>
      </c>
      <c r="AA27" s="18">
        <f t="shared" si="2"/>
        <v>19.107</v>
      </c>
      <c r="AB27" s="49">
        <f t="shared" si="20"/>
        <v>76.428</v>
      </c>
      <c r="AC27" s="47" t="str">
        <f t="shared" si="21"/>
        <v>LULUS</v>
      </c>
      <c r="AD27" s="18">
        <f t="shared" si="22"/>
        <v>78.57</v>
      </c>
      <c r="AE27" s="49">
        <f t="shared" si="23"/>
        <v>7.857</v>
      </c>
      <c r="AF27" s="18">
        <f t="shared" si="24"/>
        <v>75</v>
      </c>
      <c r="AG27" s="49">
        <f t="shared" si="25"/>
        <v>11.25</v>
      </c>
      <c r="AH27" s="18">
        <f t="shared" si="3"/>
        <v>19.107</v>
      </c>
      <c r="AI27" s="49">
        <f t="shared" si="26"/>
        <v>76.428</v>
      </c>
      <c r="AJ27" s="47" t="str">
        <f t="shared" si="27"/>
        <v>LULUS</v>
      </c>
      <c r="AK27" s="64"/>
      <c r="AL27" s="18">
        <f t="shared" si="28"/>
        <v>67.071</v>
      </c>
      <c r="AM27" s="34">
        <f t="shared" si="29"/>
        <v>67.071</v>
      </c>
      <c r="AN27" s="58" t="str">
        <f t="shared" si="30"/>
        <v>BC</v>
      </c>
      <c r="AO27" s="64"/>
      <c r="AP27" s="16" t="s">
        <v>119</v>
      </c>
      <c r="AQ27" s="59">
        <f t="shared" si="31"/>
        <v>67.071</v>
      </c>
    </row>
    <row r="28" ht="12.75" customHeight="1" spans="1:43">
      <c r="A28" s="16">
        <v>15</v>
      </c>
      <c r="B28" s="16">
        <v>233100375</v>
      </c>
      <c r="C28" s="50"/>
      <c r="D28" s="50" t="s">
        <v>198</v>
      </c>
      <c r="E28" s="18">
        <v>85.71</v>
      </c>
      <c r="F28" s="49">
        <f t="shared" si="4"/>
        <v>4.2855</v>
      </c>
      <c r="G28" s="18">
        <v>70</v>
      </c>
      <c r="H28" s="49">
        <f t="shared" si="5"/>
        <v>7</v>
      </c>
      <c r="I28" s="18">
        <v>56</v>
      </c>
      <c r="J28" s="49">
        <f t="shared" si="6"/>
        <v>5.6</v>
      </c>
      <c r="K28" s="49">
        <f t="shared" si="0"/>
        <v>16.8855</v>
      </c>
      <c r="L28" s="49">
        <f t="shared" si="7"/>
        <v>67.542</v>
      </c>
      <c r="M28" s="47" t="str">
        <f t="shared" si="8"/>
        <v>LULUS</v>
      </c>
      <c r="N28" s="18">
        <f t="shared" si="9"/>
        <v>85.71</v>
      </c>
      <c r="O28" s="49">
        <f t="shared" si="10"/>
        <v>4.2855</v>
      </c>
      <c r="P28" s="18">
        <f t="shared" si="11"/>
        <v>70</v>
      </c>
      <c r="Q28" s="49">
        <f t="shared" si="12"/>
        <v>7</v>
      </c>
      <c r="R28" s="18">
        <f t="shared" si="13"/>
        <v>56</v>
      </c>
      <c r="S28" s="18">
        <f t="shared" si="14"/>
        <v>5.6</v>
      </c>
      <c r="T28" s="49">
        <f t="shared" si="1"/>
        <v>16.8855</v>
      </c>
      <c r="U28" s="49">
        <f t="shared" si="15"/>
        <v>67.542</v>
      </c>
      <c r="V28" s="47" t="str">
        <f t="shared" si="16"/>
        <v>LULUS</v>
      </c>
      <c r="W28" s="18">
        <f t="shared" si="17"/>
        <v>85.71</v>
      </c>
      <c r="X28" s="49">
        <f t="shared" si="18"/>
        <v>8.571</v>
      </c>
      <c r="Y28" s="18">
        <v>80</v>
      </c>
      <c r="Z28" s="49">
        <f t="shared" si="19"/>
        <v>12</v>
      </c>
      <c r="AA28" s="18">
        <f t="shared" si="2"/>
        <v>20.571</v>
      </c>
      <c r="AB28" s="49">
        <f t="shared" si="20"/>
        <v>82.284</v>
      </c>
      <c r="AC28" s="47" t="str">
        <f t="shared" si="21"/>
        <v>LULUS</v>
      </c>
      <c r="AD28" s="18">
        <f t="shared" si="22"/>
        <v>85.71</v>
      </c>
      <c r="AE28" s="49">
        <f t="shared" si="23"/>
        <v>8.571</v>
      </c>
      <c r="AF28" s="18">
        <f t="shared" si="24"/>
        <v>80</v>
      </c>
      <c r="AG28" s="49">
        <f t="shared" si="25"/>
        <v>12</v>
      </c>
      <c r="AH28" s="18">
        <f t="shared" si="3"/>
        <v>20.571</v>
      </c>
      <c r="AI28" s="49">
        <f t="shared" si="26"/>
        <v>82.284</v>
      </c>
      <c r="AJ28" s="47" t="str">
        <f t="shared" si="27"/>
        <v>LULUS</v>
      </c>
      <c r="AK28" s="64"/>
      <c r="AL28" s="18">
        <f t="shared" si="28"/>
        <v>74.913</v>
      </c>
      <c r="AM28" s="34">
        <f t="shared" si="29"/>
        <v>74.913</v>
      </c>
      <c r="AN28" s="58" t="str">
        <f t="shared" si="30"/>
        <v>B</v>
      </c>
      <c r="AO28" s="64"/>
      <c r="AP28" s="16" t="s">
        <v>119</v>
      </c>
      <c r="AQ28" s="59">
        <f t="shared" si="31"/>
        <v>74.913</v>
      </c>
    </row>
    <row r="29" ht="12.75" customHeight="1" spans="1:43">
      <c r="A29" s="16">
        <v>16</v>
      </c>
      <c r="B29" s="16">
        <v>233100376</v>
      </c>
      <c r="C29" s="50"/>
      <c r="D29" s="50" t="s">
        <v>199</v>
      </c>
      <c r="E29" s="18">
        <v>78.57</v>
      </c>
      <c r="F29" s="49">
        <f t="shared" si="4"/>
        <v>3.9285</v>
      </c>
      <c r="G29" s="18">
        <v>60</v>
      </c>
      <c r="H29" s="49">
        <f t="shared" si="5"/>
        <v>6</v>
      </c>
      <c r="I29" s="18">
        <v>45</v>
      </c>
      <c r="J29" s="49">
        <f t="shared" si="6"/>
        <v>4.5</v>
      </c>
      <c r="K29" s="49">
        <f t="shared" si="0"/>
        <v>14.4285</v>
      </c>
      <c r="L29" s="49">
        <f t="shared" si="7"/>
        <v>57.714</v>
      </c>
      <c r="M29" s="47" t="str">
        <f t="shared" si="8"/>
        <v>TIDAK LULUS</v>
      </c>
      <c r="N29" s="18">
        <f t="shared" si="9"/>
        <v>78.57</v>
      </c>
      <c r="O29" s="49">
        <f t="shared" si="10"/>
        <v>3.9285</v>
      </c>
      <c r="P29" s="18">
        <f t="shared" si="11"/>
        <v>60</v>
      </c>
      <c r="Q29" s="49">
        <f t="shared" si="12"/>
        <v>6</v>
      </c>
      <c r="R29" s="18">
        <f t="shared" si="13"/>
        <v>45</v>
      </c>
      <c r="S29" s="18">
        <f t="shared" si="14"/>
        <v>4.5</v>
      </c>
      <c r="T29" s="49">
        <f t="shared" si="1"/>
        <v>14.4285</v>
      </c>
      <c r="U29" s="49">
        <f t="shared" si="15"/>
        <v>57.714</v>
      </c>
      <c r="V29" s="47" t="str">
        <f t="shared" si="16"/>
        <v>TIDAK LULUS</v>
      </c>
      <c r="W29" s="18">
        <f t="shared" si="17"/>
        <v>78.57</v>
      </c>
      <c r="X29" s="49">
        <f t="shared" si="18"/>
        <v>7.857</v>
      </c>
      <c r="Y29" s="18">
        <v>70</v>
      </c>
      <c r="Z29" s="49">
        <f t="shared" si="19"/>
        <v>10.5</v>
      </c>
      <c r="AA29" s="18">
        <f t="shared" si="2"/>
        <v>18.357</v>
      </c>
      <c r="AB29" s="49">
        <f t="shared" si="20"/>
        <v>73.428</v>
      </c>
      <c r="AC29" s="47" t="str">
        <f t="shared" si="21"/>
        <v>LULUS</v>
      </c>
      <c r="AD29" s="18">
        <f t="shared" si="22"/>
        <v>78.57</v>
      </c>
      <c r="AE29" s="49">
        <f t="shared" si="23"/>
        <v>7.857</v>
      </c>
      <c r="AF29" s="18">
        <f t="shared" si="24"/>
        <v>70</v>
      </c>
      <c r="AG29" s="49">
        <f t="shared" si="25"/>
        <v>10.5</v>
      </c>
      <c r="AH29" s="18">
        <f t="shared" si="3"/>
        <v>18.357</v>
      </c>
      <c r="AI29" s="49">
        <f t="shared" si="26"/>
        <v>73.428</v>
      </c>
      <c r="AJ29" s="47" t="str">
        <f t="shared" si="27"/>
        <v>LULUS</v>
      </c>
      <c r="AK29" s="64"/>
      <c r="AL29" s="18">
        <f t="shared" si="28"/>
        <v>65.571</v>
      </c>
      <c r="AM29" s="34">
        <f t="shared" si="29"/>
        <v>65.571</v>
      </c>
      <c r="AN29" s="58" t="str">
        <f t="shared" si="30"/>
        <v>BC</v>
      </c>
      <c r="AO29" s="64"/>
      <c r="AP29" s="47" t="s">
        <v>119</v>
      </c>
      <c r="AQ29" s="59">
        <f t="shared" si="31"/>
        <v>65.571</v>
      </c>
    </row>
    <row r="30" ht="12.75" customHeight="1" spans="1:43">
      <c r="A30" s="16">
        <v>17</v>
      </c>
      <c r="B30" s="16">
        <v>233100377</v>
      </c>
      <c r="C30" s="50"/>
      <c r="D30" s="50" t="s">
        <v>200</v>
      </c>
      <c r="E30" s="18">
        <v>92.86</v>
      </c>
      <c r="F30" s="49">
        <f t="shared" si="4"/>
        <v>4.643</v>
      </c>
      <c r="G30" s="18">
        <v>70</v>
      </c>
      <c r="H30" s="49">
        <f t="shared" si="5"/>
        <v>7</v>
      </c>
      <c r="I30" s="18">
        <v>48</v>
      </c>
      <c r="J30" s="49">
        <f t="shared" si="6"/>
        <v>4.8</v>
      </c>
      <c r="K30" s="49">
        <f t="shared" si="0"/>
        <v>16.443</v>
      </c>
      <c r="L30" s="49">
        <f t="shared" si="7"/>
        <v>65.772</v>
      </c>
      <c r="M30" s="47" t="str">
        <f t="shared" si="8"/>
        <v>LULUS</v>
      </c>
      <c r="N30" s="18">
        <f t="shared" si="9"/>
        <v>92.86</v>
      </c>
      <c r="O30" s="49">
        <f t="shared" si="10"/>
        <v>4.643</v>
      </c>
      <c r="P30" s="18">
        <f t="shared" si="11"/>
        <v>70</v>
      </c>
      <c r="Q30" s="49">
        <f t="shared" si="12"/>
        <v>7</v>
      </c>
      <c r="R30" s="18">
        <f t="shared" si="13"/>
        <v>48</v>
      </c>
      <c r="S30" s="18">
        <f t="shared" si="14"/>
        <v>4.8</v>
      </c>
      <c r="T30" s="49">
        <f t="shared" si="1"/>
        <v>16.443</v>
      </c>
      <c r="U30" s="49">
        <f t="shared" si="15"/>
        <v>65.772</v>
      </c>
      <c r="V30" s="47" t="str">
        <f t="shared" si="16"/>
        <v>LULUS</v>
      </c>
      <c r="W30" s="18">
        <f t="shared" si="17"/>
        <v>92.86</v>
      </c>
      <c r="X30" s="49">
        <f t="shared" si="18"/>
        <v>9.286</v>
      </c>
      <c r="Y30" s="18">
        <v>80</v>
      </c>
      <c r="Z30" s="49">
        <f t="shared" si="19"/>
        <v>12</v>
      </c>
      <c r="AA30" s="18">
        <f t="shared" si="2"/>
        <v>21.286</v>
      </c>
      <c r="AB30" s="49">
        <f t="shared" si="20"/>
        <v>85.144</v>
      </c>
      <c r="AC30" s="47" t="str">
        <f t="shared" si="21"/>
        <v>LULUS</v>
      </c>
      <c r="AD30" s="18">
        <f t="shared" si="22"/>
        <v>92.86</v>
      </c>
      <c r="AE30" s="49">
        <f t="shared" si="23"/>
        <v>9.286</v>
      </c>
      <c r="AF30" s="18">
        <f t="shared" si="24"/>
        <v>80</v>
      </c>
      <c r="AG30" s="49">
        <f t="shared" si="25"/>
        <v>12</v>
      </c>
      <c r="AH30" s="18">
        <f t="shared" si="3"/>
        <v>21.286</v>
      </c>
      <c r="AI30" s="49">
        <f t="shared" si="26"/>
        <v>85.144</v>
      </c>
      <c r="AJ30" s="47" t="str">
        <f t="shared" si="27"/>
        <v>LULUS</v>
      </c>
      <c r="AK30" s="64"/>
      <c r="AL30" s="18">
        <f t="shared" si="28"/>
        <v>75.458</v>
      </c>
      <c r="AM30" s="34">
        <f t="shared" si="29"/>
        <v>75.458</v>
      </c>
      <c r="AN30" s="58" t="str">
        <f t="shared" si="30"/>
        <v>AB</v>
      </c>
      <c r="AO30" s="64"/>
      <c r="AP30" s="16" t="s">
        <v>119</v>
      </c>
      <c r="AQ30" s="59">
        <f t="shared" si="31"/>
        <v>75.458</v>
      </c>
    </row>
    <row r="31" ht="12.75" customHeight="1" spans="1:43">
      <c r="A31" s="16">
        <v>18</v>
      </c>
      <c r="B31" s="16">
        <v>233100378</v>
      </c>
      <c r="C31" s="50"/>
      <c r="D31" s="50" t="s">
        <v>201</v>
      </c>
      <c r="E31" s="18">
        <v>78.57</v>
      </c>
      <c r="F31" s="49">
        <f t="shared" si="4"/>
        <v>3.9285</v>
      </c>
      <c r="G31" s="18">
        <v>50</v>
      </c>
      <c r="H31" s="49">
        <f t="shared" si="5"/>
        <v>5</v>
      </c>
      <c r="I31" s="18">
        <v>42</v>
      </c>
      <c r="J31" s="49">
        <f t="shared" si="6"/>
        <v>4.2</v>
      </c>
      <c r="K31" s="49">
        <f t="shared" si="0"/>
        <v>13.1285</v>
      </c>
      <c r="L31" s="49">
        <f t="shared" si="7"/>
        <v>52.514</v>
      </c>
      <c r="M31" s="47" t="str">
        <f t="shared" si="8"/>
        <v>TIDAK LULUS</v>
      </c>
      <c r="N31" s="18">
        <f t="shared" si="9"/>
        <v>78.57</v>
      </c>
      <c r="O31" s="49">
        <f t="shared" si="10"/>
        <v>3.9285</v>
      </c>
      <c r="P31" s="18">
        <f t="shared" si="11"/>
        <v>50</v>
      </c>
      <c r="Q31" s="49">
        <f t="shared" si="12"/>
        <v>5</v>
      </c>
      <c r="R31" s="18">
        <f t="shared" si="13"/>
        <v>42</v>
      </c>
      <c r="S31" s="18">
        <f t="shared" si="14"/>
        <v>4.2</v>
      </c>
      <c r="T31" s="49">
        <f t="shared" si="1"/>
        <v>13.1285</v>
      </c>
      <c r="U31" s="49">
        <f t="shared" si="15"/>
        <v>52.514</v>
      </c>
      <c r="V31" s="47" t="str">
        <f t="shared" si="16"/>
        <v>TIDAK LULUS</v>
      </c>
      <c r="W31" s="18">
        <f t="shared" si="17"/>
        <v>78.57</v>
      </c>
      <c r="X31" s="49">
        <f t="shared" si="18"/>
        <v>7.857</v>
      </c>
      <c r="Y31" s="18">
        <v>20</v>
      </c>
      <c r="Z31" s="49">
        <f t="shared" si="19"/>
        <v>3</v>
      </c>
      <c r="AA31" s="18">
        <f t="shared" si="2"/>
        <v>10.857</v>
      </c>
      <c r="AB31" s="49">
        <f t="shared" si="20"/>
        <v>43.428</v>
      </c>
      <c r="AC31" s="47" t="str">
        <f t="shared" si="21"/>
        <v>TIDAK LULUS</v>
      </c>
      <c r="AD31" s="18">
        <f t="shared" si="22"/>
        <v>78.57</v>
      </c>
      <c r="AE31" s="49">
        <f t="shared" si="23"/>
        <v>7.857</v>
      </c>
      <c r="AF31" s="18">
        <f t="shared" si="24"/>
        <v>20</v>
      </c>
      <c r="AG31" s="49">
        <f t="shared" si="25"/>
        <v>3</v>
      </c>
      <c r="AH31" s="18">
        <f t="shared" si="3"/>
        <v>10.857</v>
      </c>
      <c r="AI31" s="49">
        <f t="shared" si="26"/>
        <v>43.428</v>
      </c>
      <c r="AJ31" s="47" t="str">
        <f t="shared" si="27"/>
        <v>TIDAK LULUS</v>
      </c>
      <c r="AK31" s="64"/>
      <c r="AL31" s="18">
        <f t="shared" si="28"/>
        <v>47.971</v>
      </c>
      <c r="AM31" s="34">
        <f t="shared" si="29"/>
        <v>47.971</v>
      </c>
      <c r="AN31" s="58" t="str">
        <f t="shared" si="30"/>
        <v>E</v>
      </c>
      <c r="AO31" s="64"/>
      <c r="AP31" s="16" t="s">
        <v>119</v>
      </c>
      <c r="AQ31" s="59">
        <f t="shared" si="31"/>
        <v>47.971</v>
      </c>
    </row>
    <row r="32" ht="12.75" customHeight="1" spans="1:43">
      <c r="A32" s="16">
        <v>19</v>
      </c>
      <c r="B32" s="16">
        <v>233100379</v>
      </c>
      <c r="C32" s="50"/>
      <c r="D32" s="50" t="s">
        <v>202</v>
      </c>
      <c r="E32" s="18">
        <v>92.86</v>
      </c>
      <c r="F32" s="49">
        <f t="shared" si="4"/>
        <v>4.643</v>
      </c>
      <c r="G32" s="18">
        <v>70</v>
      </c>
      <c r="H32" s="49">
        <f t="shared" si="5"/>
        <v>7</v>
      </c>
      <c r="I32" s="18">
        <v>78</v>
      </c>
      <c r="J32" s="49">
        <f t="shared" si="6"/>
        <v>7.8</v>
      </c>
      <c r="K32" s="49">
        <f t="shared" si="0"/>
        <v>19.443</v>
      </c>
      <c r="L32" s="49">
        <f t="shared" si="7"/>
        <v>77.772</v>
      </c>
      <c r="M32" s="47" t="str">
        <f t="shared" si="8"/>
        <v>LULUS</v>
      </c>
      <c r="N32" s="18">
        <f t="shared" si="9"/>
        <v>92.86</v>
      </c>
      <c r="O32" s="49">
        <f t="shared" si="10"/>
        <v>4.643</v>
      </c>
      <c r="P32" s="18">
        <f t="shared" si="11"/>
        <v>70</v>
      </c>
      <c r="Q32" s="49">
        <f t="shared" si="12"/>
        <v>7</v>
      </c>
      <c r="R32" s="18">
        <f t="shared" si="13"/>
        <v>78</v>
      </c>
      <c r="S32" s="18">
        <f t="shared" si="14"/>
        <v>7.8</v>
      </c>
      <c r="T32" s="49">
        <f t="shared" si="1"/>
        <v>19.443</v>
      </c>
      <c r="U32" s="49">
        <f t="shared" si="15"/>
        <v>77.772</v>
      </c>
      <c r="V32" s="47" t="str">
        <f t="shared" si="16"/>
        <v>LULUS</v>
      </c>
      <c r="W32" s="18">
        <f t="shared" si="17"/>
        <v>92.86</v>
      </c>
      <c r="X32" s="49">
        <f t="shared" si="18"/>
        <v>9.286</v>
      </c>
      <c r="Y32" s="18">
        <v>100</v>
      </c>
      <c r="Z32" s="49">
        <f t="shared" si="19"/>
        <v>15</v>
      </c>
      <c r="AA32" s="18">
        <f t="shared" si="2"/>
        <v>24.286</v>
      </c>
      <c r="AB32" s="49">
        <f t="shared" si="20"/>
        <v>97.144</v>
      </c>
      <c r="AC32" s="47" t="str">
        <f t="shared" si="21"/>
        <v>LULUS</v>
      </c>
      <c r="AD32" s="18">
        <f t="shared" si="22"/>
        <v>92.86</v>
      </c>
      <c r="AE32" s="49">
        <f t="shared" si="23"/>
        <v>9.286</v>
      </c>
      <c r="AF32" s="18">
        <f t="shared" si="24"/>
        <v>100</v>
      </c>
      <c r="AG32" s="49">
        <f t="shared" si="25"/>
        <v>15</v>
      </c>
      <c r="AH32" s="18">
        <f t="shared" si="3"/>
        <v>24.286</v>
      </c>
      <c r="AI32" s="49">
        <f t="shared" si="26"/>
        <v>97.144</v>
      </c>
      <c r="AJ32" s="47" t="str">
        <f t="shared" si="27"/>
        <v>LULUS</v>
      </c>
      <c r="AK32" s="64"/>
      <c r="AL32" s="18">
        <f t="shared" si="28"/>
        <v>87.458</v>
      </c>
      <c r="AM32" s="34">
        <f t="shared" si="29"/>
        <v>87.458</v>
      </c>
      <c r="AN32" s="58" t="str">
        <f t="shared" si="30"/>
        <v>A</v>
      </c>
      <c r="AO32" s="64"/>
      <c r="AP32" s="47" t="s">
        <v>119</v>
      </c>
      <c r="AQ32" s="59">
        <f t="shared" si="31"/>
        <v>87.458</v>
      </c>
    </row>
    <row r="33" ht="12.75" customHeight="1" spans="1:43">
      <c r="A33" s="47">
        <v>20</v>
      </c>
      <c r="B33" s="16">
        <v>233100380</v>
      </c>
      <c r="C33" s="50"/>
      <c r="D33" s="50" t="s">
        <v>203</v>
      </c>
      <c r="E33" s="18">
        <v>92.86</v>
      </c>
      <c r="F33" s="49">
        <f t="shared" si="4"/>
        <v>4.643</v>
      </c>
      <c r="G33" s="18">
        <v>70</v>
      </c>
      <c r="H33" s="49">
        <f t="shared" si="5"/>
        <v>7</v>
      </c>
      <c r="I33" s="18">
        <v>67</v>
      </c>
      <c r="J33" s="49">
        <f t="shared" si="6"/>
        <v>6.7</v>
      </c>
      <c r="K33" s="49">
        <f t="shared" si="0"/>
        <v>18.343</v>
      </c>
      <c r="L33" s="49">
        <f t="shared" si="7"/>
        <v>73.372</v>
      </c>
      <c r="M33" s="47" t="str">
        <f t="shared" si="8"/>
        <v>LULUS</v>
      </c>
      <c r="N33" s="18">
        <f t="shared" si="9"/>
        <v>92.86</v>
      </c>
      <c r="O33" s="49">
        <f t="shared" si="10"/>
        <v>4.643</v>
      </c>
      <c r="P33" s="18">
        <f t="shared" si="11"/>
        <v>70</v>
      </c>
      <c r="Q33" s="49">
        <f t="shared" si="12"/>
        <v>7</v>
      </c>
      <c r="R33" s="18">
        <f t="shared" si="13"/>
        <v>67</v>
      </c>
      <c r="S33" s="18">
        <f t="shared" si="14"/>
        <v>6.7</v>
      </c>
      <c r="T33" s="49">
        <f t="shared" si="1"/>
        <v>18.343</v>
      </c>
      <c r="U33" s="49">
        <f t="shared" si="15"/>
        <v>73.372</v>
      </c>
      <c r="V33" s="47" t="str">
        <f t="shared" si="16"/>
        <v>LULUS</v>
      </c>
      <c r="W33" s="18">
        <f t="shared" si="17"/>
        <v>92.86</v>
      </c>
      <c r="X33" s="49">
        <f t="shared" si="18"/>
        <v>9.286</v>
      </c>
      <c r="Y33" s="18">
        <v>100</v>
      </c>
      <c r="Z33" s="49">
        <f t="shared" si="19"/>
        <v>15</v>
      </c>
      <c r="AA33" s="18">
        <f t="shared" si="2"/>
        <v>24.286</v>
      </c>
      <c r="AB33" s="49">
        <f t="shared" si="20"/>
        <v>97.144</v>
      </c>
      <c r="AC33" s="47" t="str">
        <f t="shared" si="21"/>
        <v>LULUS</v>
      </c>
      <c r="AD33" s="18">
        <f t="shared" si="22"/>
        <v>92.86</v>
      </c>
      <c r="AE33" s="49">
        <f t="shared" si="23"/>
        <v>9.286</v>
      </c>
      <c r="AF33" s="18">
        <f t="shared" si="24"/>
        <v>100</v>
      </c>
      <c r="AG33" s="49">
        <f t="shared" si="25"/>
        <v>15</v>
      </c>
      <c r="AH33" s="18">
        <f t="shared" si="3"/>
        <v>24.286</v>
      </c>
      <c r="AI33" s="49">
        <f t="shared" si="26"/>
        <v>97.144</v>
      </c>
      <c r="AJ33" s="47" t="str">
        <f t="shared" si="27"/>
        <v>LULUS</v>
      </c>
      <c r="AK33" s="64"/>
      <c r="AL33" s="18">
        <f t="shared" si="28"/>
        <v>85.258</v>
      </c>
      <c r="AM33" s="34">
        <f t="shared" si="29"/>
        <v>85.258</v>
      </c>
      <c r="AN33" s="58" t="str">
        <f t="shared" si="30"/>
        <v>A</v>
      </c>
      <c r="AO33" s="64"/>
      <c r="AP33" s="16" t="s">
        <v>119</v>
      </c>
      <c r="AQ33" s="59">
        <f t="shared" si="31"/>
        <v>85.258</v>
      </c>
    </row>
    <row r="34" ht="12.75" customHeight="1" spans="1:43">
      <c r="A34" s="16">
        <v>21</v>
      </c>
      <c r="B34" s="16">
        <v>233100381</v>
      </c>
      <c r="C34" s="50"/>
      <c r="D34" s="50" t="s">
        <v>204</v>
      </c>
      <c r="E34" s="18">
        <v>85.71</v>
      </c>
      <c r="F34" s="49">
        <f t="shared" si="4"/>
        <v>4.2855</v>
      </c>
      <c r="G34" s="18">
        <v>70</v>
      </c>
      <c r="H34" s="49">
        <f t="shared" si="5"/>
        <v>7</v>
      </c>
      <c r="I34" s="18">
        <v>60</v>
      </c>
      <c r="J34" s="49">
        <f t="shared" si="6"/>
        <v>6</v>
      </c>
      <c r="K34" s="49">
        <f t="shared" si="0"/>
        <v>17.2855</v>
      </c>
      <c r="L34" s="49">
        <f t="shared" si="7"/>
        <v>69.142</v>
      </c>
      <c r="M34" s="47" t="str">
        <f t="shared" si="8"/>
        <v>LULUS</v>
      </c>
      <c r="N34" s="18">
        <f t="shared" si="9"/>
        <v>85.71</v>
      </c>
      <c r="O34" s="49">
        <f t="shared" si="10"/>
        <v>4.2855</v>
      </c>
      <c r="P34" s="18">
        <f t="shared" si="11"/>
        <v>70</v>
      </c>
      <c r="Q34" s="49">
        <f t="shared" si="12"/>
        <v>7</v>
      </c>
      <c r="R34" s="18">
        <f t="shared" si="13"/>
        <v>60</v>
      </c>
      <c r="S34" s="18">
        <f t="shared" si="14"/>
        <v>6</v>
      </c>
      <c r="T34" s="49">
        <f t="shared" si="1"/>
        <v>17.2855</v>
      </c>
      <c r="U34" s="49">
        <f t="shared" si="15"/>
        <v>69.142</v>
      </c>
      <c r="V34" s="47" t="str">
        <f t="shared" si="16"/>
        <v>LULUS</v>
      </c>
      <c r="W34" s="18">
        <f t="shared" si="17"/>
        <v>85.71</v>
      </c>
      <c r="X34" s="49">
        <f t="shared" si="18"/>
        <v>8.571</v>
      </c>
      <c r="Y34" s="18">
        <v>100</v>
      </c>
      <c r="Z34" s="49">
        <f t="shared" si="19"/>
        <v>15</v>
      </c>
      <c r="AA34" s="18">
        <f t="shared" si="2"/>
        <v>23.571</v>
      </c>
      <c r="AB34" s="49">
        <f t="shared" si="20"/>
        <v>94.284</v>
      </c>
      <c r="AC34" s="47" t="str">
        <f t="shared" si="21"/>
        <v>LULUS</v>
      </c>
      <c r="AD34" s="18">
        <f t="shared" si="22"/>
        <v>85.71</v>
      </c>
      <c r="AE34" s="49">
        <f t="shared" si="23"/>
        <v>8.571</v>
      </c>
      <c r="AF34" s="18">
        <f t="shared" si="24"/>
        <v>100</v>
      </c>
      <c r="AG34" s="49">
        <f t="shared" si="25"/>
        <v>15</v>
      </c>
      <c r="AH34" s="18">
        <f t="shared" si="3"/>
        <v>23.571</v>
      </c>
      <c r="AI34" s="49">
        <f t="shared" si="26"/>
        <v>94.284</v>
      </c>
      <c r="AJ34" s="47" t="str">
        <f t="shared" si="27"/>
        <v>LULUS</v>
      </c>
      <c r="AK34" s="64"/>
      <c r="AL34" s="18">
        <f t="shared" si="28"/>
        <v>81.713</v>
      </c>
      <c r="AM34" s="34">
        <f t="shared" si="29"/>
        <v>81.713</v>
      </c>
      <c r="AN34" s="58" t="str">
        <f t="shared" si="30"/>
        <v>A</v>
      </c>
      <c r="AO34" s="64"/>
      <c r="AP34" s="16" t="s">
        <v>119</v>
      </c>
      <c r="AQ34" s="59">
        <f t="shared" si="31"/>
        <v>81.713</v>
      </c>
    </row>
    <row r="35" ht="12.75" customHeight="1" spans="1:43">
      <c r="A35" s="16">
        <v>22</v>
      </c>
      <c r="B35" s="16">
        <v>233100382</v>
      </c>
      <c r="C35" s="50"/>
      <c r="D35" s="50" t="s">
        <v>205</v>
      </c>
      <c r="E35" s="18">
        <v>92.86</v>
      </c>
      <c r="F35" s="49">
        <f t="shared" si="4"/>
        <v>4.643</v>
      </c>
      <c r="G35" s="18">
        <v>50</v>
      </c>
      <c r="H35" s="49">
        <f t="shared" si="5"/>
        <v>5</v>
      </c>
      <c r="I35" s="18">
        <v>59</v>
      </c>
      <c r="J35" s="49">
        <f t="shared" si="6"/>
        <v>5.9</v>
      </c>
      <c r="K35" s="49">
        <f t="shared" si="0"/>
        <v>15.543</v>
      </c>
      <c r="L35" s="49">
        <f t="shared" si="7"/>
        <v>62.172</v>
      </c>
      <c r="M35" s="47" t="str">
        <f t="shared" si="8"/>
        <v>TIDAK LULUS</v>
      </c>
      <c r="N35" s="18">
        <f t="shared" si="9"/>
        <v>92.86</v>
      </c>
      <c r="O35" s="49">
        <f t="shared" si="10"/>
        <v>4.643</v>
      </c>
      <c r="P35" s="18">
        <f t="shared" si="11"/>
        <v>50</v>
      </c>
      <c r="Q35" s="49">
        <f t="shared" si="12"/>
        <v>5</v>
      </c>
      <c r="R35" s="18">
        <f t="shared" si="13"/>
        <v>59</v>
      </c>
      <c r="S35" s="18">
        <f t="shared" si="14"/>
        <v>5.9</v>
      </c>
      <c r="T35" s="49">
        <f t="shared" si="1"/>
        <v>15.543</v>
      </c>
      <c r="U35" s="49">
        <f t="shared" si="15"/>
        <v>62.172</v>
      </c>
      <c r="V35" s="47" t="str">
        <f t="shared" si="16"/>
        <v>TIDAK LULUS</v>
      </c>
      <c r="W35" s="18">
        <f t="shared" si="17"/>
        <v>92.86</v>
      </c>
      <c r="X35" s="49">
        <f t="shared" si="18"/>
        <v>9.286</v>
      </c>
      <c r="Y35" s="18">
        <v>80</v>
      </c>
      <c r="Z35" s="49">
        <f t="shared" si="19"/>
        <v>12</v>
      </c>
      <c r="AA35" s="18">
        <f t="shared" si="2"/>
        <v>21.286</v>
      </c>
      <c r="AB35" s="49">
        <f t="shared" si="20"/>
        <v>85.144</v>
      </c>
      <c r="AC35" s="47" t="str">
        <f t="shared" si="21"/>
        <v>LULUS</v>
      </c>
      <c r="AD35" s="18">
        <f t="shared" si="22"/>
        <v>92.86</v>
      </c>
      <c r="AE35" s="49">
        <f t="shared" si="23"/>
        <v>9.286</v>
      </c>
      <c r="AF35" s="18">
        <f t="shared" si="24"/>
        <v>80</v>
      </c>
      <c r="AG35" s="49">
        <f t="shared" si="25"/>
        <v>12</v>
      </c>
      <c r="AH35" s="18">
        <f t="shared" si="3"/>
        <v>21.286</v>
      </c>
      <c r="AI35" s="49">
        <f t="shared" si="26"/>
        <v>85.144</v>
      </c>
      <c r="AJ35" s="47" t="str">
        <f t="shared" si="27"/>
        <v>LULUS</v>
      </c>
      <c r="AK35" s="64"/>
      <c r="AL35" s="18">
        <f t="shared" si="28"/>
        <v>73.658</v>
      </c>
      <c r="AM35" s="34">
        <f t="shared" si="29"/>
        <v>73.658</v>
      </c>
      <c r="AN35" s="58" t="str">
        <f t="shared" si="30"/>
        <v>B</v>
      </c>
      <c r="AO35" s="64"/>
      <c r="AP35" s="47" t="s">
        <v>119</v>
      </c>
      <c r="AQ35" s="59">
        <f t="shared" si="31"/>
        <v>73.658</v>
      </c>
    </row>
    <row r="36" ht="12.75" customHeight="1" spans="1:43">
      <c r="A36" s="16">
        <v>23</v>
      </c>
      <c r="B36" s="16">
        <v>233100383</v>
      </c>
      <c r="C36" s="50"/>
      <c r="D36" s="50" t="s">
        <v>206</v>
      </c>
      <c r="E36" s="18">
        <v>92.86</v>
      </c>
      <c r="F36" s="49">
        <f t="shared" si="4"/>
        <v>4.643</v>
      </c>
      <c r="G36" s="18">
        <v>80</v>
      </c>
      <c r="H36" s="49">
        <f t="shared" si="5"/>
        <v>8</v>
      </c>
      <c r="I36" s="18">
        <v>64</v>
      </c>
      <c r="J36" s="49">
        <f t="shared" si="6"/>
        <v>6.4</v>
      </c>
      <c r="K36" s="49">
        <f t="shared" si="0"/>
        <v>19.043</v>
      </c>
      <c r="L36" s="49">
        <f t="shared" si="7"/>
        <v>76.172</v>
      </c>
      <c r="M36" s="47" t="str">
        <f t="shared" si="8"/>
        <v>LULUS</v>
      </c>
      <c r="N36" s="18">
        <f t="shared" si="9"/>
        <v>92.86</v>
      </c>
      <c r="O36" s="49">
        <f t="shared" si="10"/>
        <v>4.643</v>
      </c>
      <c r="P36" s="18">
        <f t="shared" si="11"/>
        <v>80</v>
      </c>
      <c r="Q36" s="49">
        <f t="shared" si="12"/>
        <v>8</v>
      </c>
      <c r="R36" s="18">
        <f t="shared" si="13"/>
        <v>64</v>
      </c>
      <c r="S36" s="18">
        <f t="shared" si="14"/>
        <v>6.4</v>
      </c>
      <c r="T36" s="49">
        <f t="shared" si="1"/>
        <v>19.043</v>
      </c>
      <c r="U36" s="49">
        <f t="shared" si="15"/>
        <v>76.172</v>
      </c>
      <c r="V36" s="47" t="str">
        <f t="shared" si="16"/>
        <v>LULUS</v>
      </c>
      <c r="W36" s="18">
        <f t="shared" si="17"/>
        <v>92.86</v>
      </c>
      <c r="X36" s="49">
        <f t="shared" si="18"/>
        <v>9.286</v>
      </c>
      <c r="Y36" s="18">
        <v>95</v>
      </c>
      <c r="Z36" s="49">
        <f t="shared" si="19"/>
        <v>14.25</v>
      </c>
      <c r="AA36" s="18">
        <f t="shared" si="2"/>
        <v>23.536</v>
      </c>
      <c r="AB36" s="49">
        <f t="shared" si="20"/>
        <v>94.144</v>
      </c>
      <c r="AC36" s="47" t="str">
        <f t="shared" si="21"/>
        <v>LULUS</v>
      </c>
      <c r="AD36" s="18">
        <f t="shared" si="22"/>
        <v>92.86</v>
      </c>
      <c r="AE36" s="49">
        <f t="shared" si="23"/>
        <v>9.286</v>
      </c>
      <c r="AF36" s="18">
        <f t="shared" si="24"/>
        <v>95</v>
      </c>
      <c r="AG36" s="49">
        <f t="shared" si="25"/>
        <v>14.25</v>
      </c>
      <c r="AH36" s="18">
        <f t="shared" si="3"/>
        <v>23.536</v>
      </c>
      <c r="AI36" s="49">
        <f t="shared" si="26"/>
        <v>94.144</v>
      </c>
      <c r="AJ36" s="47" t="str">
        <f t="shared" si="27"/>
        <v>LULUS</v>
      </c>
      <c r="AK36" s="64"/>
      <c r="AL36" s="18">
        <f t="shared" si="28"/>
        <v>85.158</v>
      </c>
      <c r="AM36" s="34">
        <f t="shared" si="29"/>
        <v>85.158</v>
      </c>
      <c r="AN36" s="58" t="str">
        <f t="shared" si="30"/>
        <v>A</v>
      </c>
      <c r="AO36" s="64"/>
      <c r="AP36" s="16" t="s">
        <v>119</v>
      </c>
      <c r="AQ36" s="59">
        <f t="shared" si="31"/>
        <v>85.158</v>
      </c>
    </row>
    <row r="37" ht="12.75" customHeight="1" spans="1:43">
      <c r="A37" s="16">
        <v>24</v>
      </c>
      <c r="B37" s="16">
        <v>233100384</v>
      </c>
      <c r="C37" s="50"/>
      <c r="D37" s="50" t="s">
        <v>207</v>
      </c>
      <c r="E37" s="18">
        <v>92.86</v>
      </c>
      <c r="F37" s="49">
        <f t="shared" si="4"/>
        <v>4.643</v>
      </c>
      <c r="G37" s="18">
        <v>50</v>
      </c>
      <c r="H37" s="49">
        <f t="shared" si="5"/>
        <v>5</v>
      </c>
      <c r="I37" s="18">
        <v>53</v>
      </c>
      <c r="J37" s="49">
        <f t="shared" si="6"/>
        <v>5.3</v>
      </c>
      <c r="K37" s="49">
        <f t="shared" si="0"/>
        <v>14.943</v>
      </c>
      <c r="L37" s="49">
        <f t="shared" si="7"/>
        <v>59.772</v>
      </c>
      <c r="M37" s="47" t="str">
        <f t="shared" si="8"/>
        <v>TIDAK LULUS</v>
      </c>
      <c r="N37" s="18">
        <f t="shared" si="9"/>
        <v>92.86</v>
      </c>
      <c r="O37" s="49">
        <f t="shared" si="10"/>
        <v>4.643</v>
      </c>
      <c r="P37" s="18">
        <f t="shared" si="11"/>
        <v>50</v>
      </c>
      <c r="Q37" s="49">
        <f t="shared" si="12"/>
        <v>5</v>
      </c>
      <c r="R37" s="18">
        <f t="shared" si="13"/>
        <v>53</v>
      </c>
      <c r="S37" s="18">
        <f t="shared" si="14"/>
        <v>5.3</v>
      </c>
      <c r="T37" s="49">
        <f t="shared" si="1"/>
        <v>14.943</v>
      </c>
      <c r="U37" s="49">
        <f t="shared" si="15"/>
        <v>59.772</v>
      </c>
      <c r="V37" s="47" t="str">
        <f t="shared" si="16"/>
        <v>TIDAK LULUS</v>
      </c>
      <c r="W37" s="18">
        <f t="shared" si="17"/>
        <v>92.86</v>
      </c>
      <c r="X37" s="49">
        <f t="shared" si="18"/>
        <v>9.286</v>
      </c>
      <c r="Y37" s="18">
        <v>75</v>
      </c>
      <c r="Z37" s="49">
        <f t="shared" si="19"/>
        <v>11.25</v>
      </c>
      <c r="AA37" s="18">
        <f t="shared" si="2"/>
        <v>20.536</v>
      </c>
      <c r="AB37" s="49">
        <f t="shared" si="20"/>
        <v>82.144</v>
      </c>
      <c r="AC37" s="47" t="str">
        <f t="shared" si="21"/>
        <v>LULUS</v>
      </c>
      <c r="AD37" s="18">
        <f t="shared" si="22"/>
        <v>92.86</v>
      </c>
      <c r="AE37" s="49">
        <f t="shared" si="23"/>
        <v>9.286</v>
      </c>
      <c r="AF37" s="18">
        <f t="shared" si="24"/>
        <v>75</v>
      </c>
      <c r="AG37" s="49">
        <f t="shared" si="25"/>
        <v>11.25</v>
      </c>
      <c r="AH37" s="18">
        <f t="shared" si="3"/>
        <v>20.536</v>
      </c>
      <c r="AI37" s="49">
        <f t="shared" si="26"/>
        <v>82.144</v>
      </c>
      <c r="AJ37" s="47" t="str">
        <f t="shared" si="27"/>
        <v>LULUS</v>
      </c>
      <c r="AK37" s="64"/>
      <c r="AL37" s="18">
        <f t="shared" si="28"/>
        <v>70.958</v>
      </c>
      <c r="AM37" s="34">
        <f t="shared" si="29"/>
        <v>70.958</v>
      </c>
      <c r="AN37" s="58" t="str">
        <f t="shared" si="30"/>
        <v>B</v>
      </c>
      <c r="AO37" s="64"/>
      <c r="AP37" s="16" t="s">
        <v>119</v>
      </c>
      <c r="AQ37" s="59">
        <f t="shared" si="31"/>
        <v>70.958</v>
      </c>
    </row>
    <row r="38" ht="12.75" customHeight="1" spans="1:43">
      <c r="A38" s="16">
        <v>25</v>
      </c>
      <c r="B38" s="16">
        <v>233100385</v>
      </c>
      <c r="C38" s="50"/>
      <c r="D38" s="50" t="s">
        <v>208</v>
      </c>
      <c r="E38" s="18">
        <v>78.57</v>
      </c>
      <c r="F38" s="49">
        <f t="shared" si="4"/>
        <v>3.9285</v>
      </c>
      <c r="G38" s="18">
        <v>70</v>
      </c>
      <c r="H38" s="49">
        <f t="shared" si="5"/>
        <v>7</v>
      </c>
      <c r="I38" s="18">
        <v>50</v>
      </c>
      <c r="J38" s="49">
        <f t="shared" si="6"/>
        <v>5</v>
      </c>
      <c r="K38" s="49">
        <f t="shared" si="0"/>
        <v>15.9285</v>
      </c>
      <c r="L38" s="49">
        <f t="shared" si="7"/>
        <v>63.714</v>
      </c>
      <c r="M38" s="47" t="str">
        <f t="shared" si="8"/>
        <v>TIDAK LULUS</v>
      </c>
      <c r="N38" s="18">
        <f t="shared" si="9"/>
        <v>78.57</v>
      </c>
      <c r="O38" s="49">
        <f t="shared" si="10"/>
        <v>3.9285</v>
      </c>
      <c r="P38" s="18">
        <f t="shared" si="11"/>
        <v>70</v>
      </c>
      <c r="Q38" s="49">
        <f t="shared" si="12"/>
        <v>7</v>
      </c>
      <c r="R38" s="18">
        <f t="shared" si="13"/>
        <v>50</v>
      </c>
      <c r="S38" s="18">
        <f t="shared" si="14"/>
        <v>5</v>
      </c>
      <c r="T38" s="49">
        <f t="shared" si="1"/>
        <v>15.9285</v>
      </c>
      <c r="U38" s="49">
        <f t="shared" si="15"/>
        <v>63.714</v>
      </c>
      <c r="V38" s="47" t="str">
        <f t="shared" si="16"/>
        <v>TIDAK LULUS</v>
      </c>
      <c r="W38" s="18">
        <f t="shared" si="17"/>
        <v>78.57</v>
      </c>
      <c r="X38" s="49">
        <f t="shared" si="18"/>
        <v>7.857</v>
      </c>
      <c r="Y38" s="18">
        <v>80</v>
      </c>
      <c r="Z38" s="49">
        <f t="shared" si="19"/>
        <v>12</v>
      </c>
      <c r="AA38" s="18">
        <f t="shared" si="2"/>
        <v>19.857</v>
      </c>
      <c r="AB38" s="49">
        <f t="shared" si="20"/>
        <v>79.428</v>
      </c>
      <c r="AC38" s="47" t="str">
        <f t="shared" si="21"/>
        <v>LULUS</v>
      </c>
      <c r="AD38" s="18">
        <f t="shared" si="22"/>
        <v>78.57</v>
      </c>
      <c r="AE38" s="49">
        <f t="shared" si="23"/>
        <v>7.857</v>
      </c>
      <c r="AF38" s="18">
        <f t="shared" si="24"/>
        <v>80</v>
      </c>
      <c r="AG38" s="49">
        <f t="shared" si="25"/>
        <v>12</v>
      </c>
      <c r="AH38" s="18">
        <f t="shared" si="3"/>
        <v>19.857</v>
      </c>
      <c r="AI38" s="49">
        <f t="shared" si="26"/>
        <v>79.428</v>
      </c>
      <c r="AJ38" s="47" t="str">
        <f t="shared" si="27"/>
        <v>LULUS</v>
      </c>
      <c r="AK38" s="64"/>
      <c r="AL38" s="18">
        <f t="shared" si="28"/>
        <v>71.571</v>
      </c>
      <c r="AM38" s="34">
        <f t="shared" si="29"/>
        <v>71.571</v>
      </c>
      <c r="AN38" s="58" t="str">
        <f t="shared" si="30"/>
        <v>B</v>
      </c>
      <c r="AO38" s="64"/>
      <c r="AP38" s="47" t="s">
        <v>119</v>
      </c>
      <c r="AQ38" s="59">
        <f t="shared" si="31"/>
        <v>71.571</v>
      </c>
    </row>
    <row r="39" ht="12.75" customHeight="1" spans="1:43">
      <c r="A39" s="16">
        <v>26</v>
      </c>
      <c r="B39" s="16">
        <v>233100386</v>
      </c>
      <c r="C39" s="50"/>
      <c r="D39" s="50" t="s">
        <v>209</v>
      </c>
      <c r="E39" s="18">
        <v>100</v>
      </c>
      <c r="F39" s="49">
        <f t="shared" si="4"/>
        <v>5</v>
      </c>
      <c r="G39" s="18">
        <v>60</v>
      </c>
      <c r="H39" s="49">
        <f t="shared" si="5"/>
        <v>6</v>
      </c>
      <c r="I39" s="18">
        <v>50</v>
      </c>
      <c r="J39" s="49">
        <f t="shared" si="6"/>
        <v>5</v>
      </c>
      <c r="K39" s="49">
        <f t="shared" si="0"/>
        <v>16</v>
      </c>
      <c r="L39" s="49">
        <f t="shared" si="7"/>
        <v>64</v>
      </c>
      <c r="M39" s="47" t="str">
        <f t="shared" si="8"/>
        <v>TIDAK LULUS</v>
      </c>
      <c r="N39" s="18">
        <f t="shared" si="9"/>
        <v>100</v>
      </c>
      <c r="O39" s="49">
        <f t="shared" si="10"/>
        <v>5</v>
      </c>
      <c r="P39" s="18">
        <f t="shared" si="11"/>
        <v>60</v>
      </c>
      <c r="Q39" s="49">
        <f t="shared" si="12"/>
        <v>6</v>
      </c>
      <c r="R39" s="18">
        <f t="shared" si="13"/>
        <v>50</v>
      </c>
      <c r="S39" s="18">
        <f t="shared" si="14"/>
        <v>5</v>
      </c>
      <c r="T39" s="49">
        <f t="shared" si="1"/>
        <v>16</v>
      </c>
      <c r="U39" s="49">
        <f t="shared" si="15"/>
        <v>64</v>
      </c>
      <c r="V39" s="47" t="str">
        <f t="shared" si="16"/>
        <v>TIDAK LULUS</v>
      </c>
      <c r="W39" s="18">
        <f t="shared" si="17"/>
        <v>100</v>
      </c>
      <c r="X39" s="49">
        <f t="shared" si="18"/>
        <v>10</v>
      </c>
      <c r="Y39" s="18">
        <v>82</v>
      </c>
      <c r="Z39" s="49">
        <f t="shared" si="19"/>
        <v>12.3</v>
      </c>
      <c r="AA39" s="18">
        <f t="shared" si="2"/>
        <v>22.3</v>
      </c>
      <c r="AB39" s="49">
        <f t="shared" si="20"/>
        <v>89.2</v>
      </c>
      <c r="AC39" s="47" t="str">
        <f t="shared" si="21"/>
        <v>LULUS</v>
      </c>
      <c r="AD39" s="18">
        <f t="shared" si="22"/>
        <v>100</v>
      </c>
      <c r="AE39" s="49">
        <f t="shared" si="23"/>
        <v>10</v>
      </c>
      <c r="AF39" s="18">
        <f t="shared" si="24"/>
        <v>82</v>
      </c>
      <c r="AG39" s="49">
        <f t="shared" si="25"/>
        <v>12.3</v>
      </c>
      <c r="AH39" s="18">
        <f t="shared" si="3"/>
        <v>22.3</v>
      </c>
      <c r="AI39" s="49">
        <f t="shared" si="26"/>
        <v>89.2</v>
      </c>
      <c r="AJ39" s="47" t="str">
        <f t="shared" si="27"/>
        <v>LULUS</v>
      </c>
      <c r="AK39" s="64"/>
      <c r="AL39" s="18">
        <f t="shared" si="28"/>
        <v>76.6</v>
      </c>
      <c r="AM39" s="34">
        <f t="shared" si="29"/>
        <v>76.6</v>
      </c>
      <c r="AN39" s="58" t="str">
        <f t="shared" si="30"/>
        <v>AB</v>
      </c>
      <c r="AO39" s="64"/>
      <c r="AP39" s="16" t="s">
        <v>119</v>
      </c>
      <c r="AQ39" s="59">
        <f t="shared" si="31"/>
        <v>76.6</v>
      </c>
    </row>
    <row r="40" ht="12.75" customHeight="1" spans="1:43">
      <c r="A40" s="16">
        <v>27</v>
      </c>
      <c r="B40" s="16">
        <v>233100387</v>
      </c>
      <c r="C40" s="50"/>
      <c r="D40" s="50" t="s">
        <v>210</v>
      </c>
      <c r="E40" s="18">
        <v>92.86</v>
      </c>
      <c r="F40" s="49">
        <f t="shared" si="4"/>
        <v>4.643</v>
      </c>
      <c r="G40" s="18">
        <v>70</v>
      </c>
      <c r="H40" s="49">
        <f t="shared" si="5"/>
        <v>7</v>
      </c>
      <c r="I40" s="18">
        <v>48</v>
      </c>
      <c r="J40" s="49">
        <f t="shared" si="6"/>
        <v>4.8</v>
      </c>
      <c r="K40" s="49">
        <f t="shared" si="0"/>
        <v>16.443</v>
      </c>
      <c r="L40" s="49">
        <f t="shared" si="7"/>
        <v>65.772</v>
      </c>
      <c r="M40" s="47" t="str">
        <f t="shared" si="8"/>
        <v>LULUS</v>
      </c>
      <c r="N40" s="18">
        <f t="shared" si="9"/>
        <v>92.86</v>
      </c>
      <c r="O40" s="49">
        <f t="shared" si="10"/>
        <v>4.643</v>
      </c>
      <c r="P40" s="18">
        <f t="shared" si="11"/>
        <v>70</v>
      </c>
      <c r="Q40" s="49">
        <f t="shared" si="12"/>
        <v>7</v>
      </c>
      <c r="R40" s="18">
        <f t="shared" si="13"/>
        <v>48</v>
      </c>
      <c r="S40" s="18">
        <f t="shared" si="14"/>
        <v>4.8</v>
      </c>
      <c r="T40" s="49">
        <f t="shared" si="1"/>
        <v>16.443</v>
      </c>
      <c r="U40" s="49">
        <f t="shared" si="15"/>
        <v>65.772</v>
      </c>
      <c r="V40" s="47" t="str">
        <f t="shared" si="16"/>
        <v>LULUS</v>
      </c>
      <c r="W40" s="18">
        <f t="shared" si="17"/>
        <v>92.86</v>
      </c>
      <c r="X40" s="49">
        <f t="shared" si="18"/>
        <v>9.286</v>
      </c>
      <c r="Y40" s="18">
        <v>65</v>
      </c>
      <c r="Z40" s="49">
        <f t="shared" si="19"/>
        <v>9.75</v>
      </c>
      <c r="AA40" s="18">
        <f t="shared" si="2"/>
        <v>19.036</v>
      </c>
      <c r="AB40" s="49">
        <f t="shared" si="20"/>
        <v>76.144</v>
      </c>
      <c r="AC40" s="47" t="str">
        <f t="shared" si="21"/>
        <v>LULUS</v>
      </c>
      <c r="AD40" s="18">
        <f t="shared" si="22"/>
        <v>92.86</v>
      </c>
      <c r="AE40" s="49">
        <f t="shared" si="23"/>
        <v>9.286</v>
      </c>
      <c r="AF40" s="18">
        <f t="shared" si="24"/>
        <v>65</v>
      </c>
      <c r="AG40" s="49">
        <f t="shared" si="25"/>
        <v>9.75</v>
      </c>
      <c r="AH40" s="18">
        <f t="shared" si="3"/>
        <v>19.036</v>
      </c>
      <c r="AI40" s="49">
        <f t="shared" si="26"/>
        <v>76.144</v>
      </c>
      <c r="AJ40" s="47" t="str">
        <f t="shared" si="27"/>
        <v>LULUS</v>
      </c>
      <c r="AK40" s="64"/>
      <c r="AL40" s="18">
        <f t="shared" si="28"/>
        <v>70.958</v>
      </c>
      <c r="AM40" s="34">
        <f t="shared" si="29"/>
        <v>70.958</v>
      </c>
      <c r="AN40" s="58" t="str">
        <f t="shared" si="30"/>
        <v>B</v>
      </c>
      <c r="AO40" s="64"/>
      <c r="AP40" s="16" t="s">
        <v>119</v>
      </c>
      <c r="AQ40" s="59">
        <f t="shared" si="31"/>
        <v>70.958</v>
      </c>
    </row>
    <row r="41" ht="12.75" customHeight="1" spans="1:43">
      <c r="A41" s="16">
        <v>28</v>
      </c>
      <c r="B41" s="16"/>
      <c r="C41" s="50"/>
      <c r="D41" s="50"/>
      <c r="E41" s="18"/>
      <c r="F41" s="49">
        <f t="shared" si="4"/>
        <v>0</v>
      </c>
      <c r="G41" s="18"/>
      <c r="H41" s="49">
        <f t="shared" si="5"/>
        <v>0</v>
      </c>
      <c r="I41" s="61"/>
      <c r="J41" s="49">
        <f t="shared" si="6"/>
        <v>0</v>
      </c>
      <c r="K41" s="49">
        <f t="shared" si="0"/>
        <v>0</v>
      </c>
      <c r="L41" s="49">
        <f t="shared" si="7"/>
        <v>0</v>
      </c>
      <c r="M41" s="47" t="str">
        <f t="shared" si="8"/>
        <v>TIDAK LULUS</v>
      </c>
      <c r="N41" s="18">
        <f t="shared" si="9"/>
        <v>0</v>
      </c>
      <c r="O41" s="49">
        <f t="shared" si="10"/>
        <v>0</v>
      </c>
      <c r="P41" s="18">
        <f t="shared" si="11"/>
        <v>0</v>
      </c>
      <c r="Q41" s="49">
        <f t="shared" si="12"/>
        <v>0</v>
      </c>
      <c r="R41" s="18">
        <f t="shared" si="13"/>
        <v>0</v>
      </c>
      <c r="S41" s="18">
        <f t="shared" si="14"/>
        <v>0</v>
      </c>
      <c r="T41" s="49">
        <f t="shared" si="1"/>
        <v>0</v>
      </c>
      <c r="U41" s="49">
        <f t="shared" si="15"/>
        <v>0</v>
      </c>
      <c r="V41" s="47" t="str">
        <f t="shared" si="16"/>
        <v>TIDAK LULUS</v>
      </c>
      <c r="W41" s="18">
        <f t="shared" si="17"/>
        <v>0</v>
      </c>
      <c r="X41" s="49">
        <f t="shared" si="18"/>
        <v>0</v>
      </c>
      <c r="Y41" s="18"/>
      <c r="Z41" s="49">
        <f t="shared" si="19"/>
        <v>0</v>
      </c>
      <c r="AA41" s="18">
        <f t="shared" si="2"/>
        <v>0</v>
      </c>
      <c r="AB41" s="49">
        <f t="shared" si="20"/>
        <v>0</v>
      </c>
      <c r="AC41" s="47" t="str">
        <f t="shared" si="21"/>
        <v>TIDAK LULUS</v>
      </c>
      <c r="AD41" s="18">
        <f t="shared" si="22"/>
        <v>0</v>
      </c>
      <c r="AE41" s="49">
        <f t="shared" si="23"/>
        <v>0</v>
      </c>
      <c r="AF41" s="18">
        <f t="shared" si="24"/>
        <v>0</v>
      </c>
      <c r="AG41" s="49">
        <f t="shared" si="25"/>
        <v>0</v>
      </c>
      <c r="AH41" s="18">
        <f t="shared" si="3"/>
        <v>0</v>
      </c>
      <c r="AI41" s="49">
        <f t="shared" si="26"/>
        <v>0</v>
      </c>
      <c r="AJ41" s="47" t="str">
        <f t="shared" si="27"/>
        <v>TIDAK LULUS</v>
      </c>
      <c r="AK41" s="64"/>
      <c r="AL41" s="18">
        <f t="shared" si="28"/>
        <v>0</v>
      </c>
      <c r="AM41" s="34">
        <f t="shared" si="29"/>
        <v>0</v>
      </c>
      <c r="AN41" s="58" t="str">
        <f t="shared" si="30"/>
        <v>E</v>
      </c>
      <c r="AO41" s="64"/>
      <c r="AP41" s="47" t="s">
        <v>119</v>
      </c>
      <c r="AQ41" s="59">
        <f t="shared" si="31"/>
        <v>0</v>
      </c>
    </row>
    <row r="42" ht="12.75" customHeight="1" spans="1:43">
      <c r="A42" s="16">
        <v>29</v>
      </c>
      <c r="B42" s="16"/>
      <c r="C42" s="50"/>
      <c r="D42" s="50"/>
      <c r="E42" s="18"/>
      <c r="F42" s="49">
        <f t="shared" si="4"/>
        <v>0</v>
      </c>
      <c r="G42" s="18"/>
      <c r="H42" s="49">
        <f t="shared" si="5"/>
        <v>0</v>
      </c>
      <c r="I42" s="18"/>
      <c r="J42" s="49">
        <f t="shared" si="6"/>
        <v>0</v>
      </c>
      <c r="K42" s="49">
        <f t="shared" si="0"/>
        <v>0</v>
      </c>
      <c r="L42" s="49">
        <f t="shared" si="7"/>
        <v>0</v>
      </c>
      <c r="M42" s="47" t="str">
        <f t="shared" si="8"/>
        <v>TIDAK LULUS</v>
      </c>
      <c r="N42" s="18">
        <f t="shared" si="9"/>
        <v>0</v>
      </c>
      <c r="O42" s="49">
        <f t="shared" si="10"/>
        <v>0</v>
      </c>
      <c r="P42" s="18">
        <f t="shared" si="11"/>
        <v>0</v>
      </c>
      <c r="Q42" s="49">
        <f t="shared" si="12"/>
        <v>0</v>
      </c>
      <c r="R42" s="18">
        <f t="shared" si="13"/>
        <v>0</v>
      </c>
      <c r="S42" s="18">
        <f t="shared" si="14"/>
        <v>0</v>
      </c>
      <c r="T42" s="49">
        <f t="shared" si="1"/>
        <v>0</v>
      </c>
      <c r="U42" s="49">
        <f t="shared" si="15"/>
        <v>0</v>
      </c>
      <c r="V42" s="47" t="str">
        <f t="shared" si="16"/>
        <v>TIDAK LULUS</v>
      </c>
      <c r="W42" s="18">
        <f t="shared" si="17"/>
        <v>0</v>
      </c>
      <c r="X42" s="49">
        <f t="shared" si="18"/>
        <v>0</v>
      </c>
      <c r="Y42" s="18"/>
      <c r="Z42" s="49">
        <f t="shared" si="19"/>
        <v>0</v>
      </c>
      <c r="AA42" s="18">
        <f t="shared" si="2"/>
        <v>0</v>
      </c>
      <c r="AB42" s="49">
        <f t="shared" si="20"/>
        <v>0</v>
      </c>
      <c r="AC42" s="47" t="str">
        <f t="shared" si="21"/>
        <v>TIDAK LULUS</v>
      </c>
      <c r="AD42" s="18">
        <f t="shared" si="22"/>
        <v>0</v>
      </c>
      <c r="AE42" s="49">
        <f t="shared" si="23"/>
        <v>0</v>
      </c>
      <c r="AF42" s="18">
        <f t="shared" si="24"/>
        <v>0</v>
      </c>
      <c r="AG42" s="49">
        <f t="shared" si="25"/>
        <v>0</v>
      </c>
      <c r="AH42" s="18">
        <f t="shared" si="3"/>
        <v>0</v>
      </c>
      <c r="AI42" s="49">
        <f t="shared" si="26"/>
        <v>0</v>
      </c>
      <c r="AJ42" s="47" t="str">
        <f t="shared" si="27"/>
        <v>TIDAK LULUS</v>
      </c>
      <c r="AK42" s="64"/>
      <c r="AL42" s="18">
        <f t="shared" si="28"/>
        <v>0</v>
      </c>
      <c r="AM42" s="34">
        <f t="shared" si="29"/>
        <v>0</v>
      </c>
      <c r="AN42" s="58" t="str">
        <f t="shared" si="30"/>
        <v>E</v>
      </c>
      <c r="AO42" s="64"/>
      <c r="AP42" s="16" t="s">
        <v>119</v>
      </c>
      <c r="AQ42" s="59">
        <f t="shared" si="31"/>
        <v>0</v>
      </c>
    </row>
    <row r="43" ht="12.75" customHeight="1" spans="1:43">
      <c r="A43" s="16">
        <v>30</v>
      </c>
      <c r="B43" s="16"/>
      <c r="C43" s="50"/>
      <c r="D43" s="50"/>
      <c r="E43" s="18"/>
      <c r="F43" s="18">
        <f t="shared" si="4"/>
        <v>0</v>
      </c>
      <c r="G43" s="18"/>
      <c r="H43" s="18">
        <f t="shared" si="5"/>
        <v>0</v>
      </c>
      <c r="I43" s="18"/>
      <c r="J43" s="18">
        <f t="shared" si="6"/>
        <v>0</v>
      </c>
      <c r="K43" s="18">
        <f t="shared" si="0"/>
        <v>0</v>
      </c>
      <c r="L43" s="18">
        <f t="shared" si="7"/>
        <v>0</v>
      </c>
      <c r="M43" s="16" t="str">
        <f t="shared" si="8"/>
        <v>TIDAK LULUS</v>
      </c>
      <c r="N43" s="18">
        <f t="shared" si="9"/>
        <v>0</v>
      </c>
      <c r="O43" s="18">
        <f t="shared" si="10"/>
        <v>0</v>
      </c>
      <c r="P43" s="18">
        <f t="shared" si="11"/>
        <v>0</v>
      </c>
      <c r="Q43" s="18">
        <f t="shared" si="12"/>
        <v>0</v>
      </c>
      <c r="R43" s="18">
        <f t="shared" si="13"/>
        <v>0</v>
      </c>
      <c r="S43" s="18">
        <f t="shared" si="14"/>
        <v>0</v>
      </c>
      <c r="T43" s="18">
        <f t="shared" si="1"/>
        <v>0</v>
      </c>
      <c r="U43" s="18">
        <f t="shared" si="15"/>
        <v>0</v>
      </c>
      <c r="V43" s="16" t="str">
        <f t="shared" si="16"/>
        <v>TIDAK LULUS</v>
      </c>
      <c r="W43" s="18">
        <f t="shared" si="17"/>
        <v>0</v>
      </c>
      <c r="X43" s="18">
        <f t="shared" si="18"/>
        <v>0</v>
      </c>
      <c r="Y43" s="18"/>
      <c r="Z43" s="18">
        <f t="shared" si="19"/>
        <v>0</v>
      </c>
      <c r="AA43" s="18">
        <f t="shared" si="2"/>
        <v>0</v>
      </c>
      <c r="AB43" s="18">
        <f t="shared" si="20"/>
        <v>0</v>
      </c>
      <c r="AC43" s="16" t="str">
        <f t="shared" si="21"/>
        <v>TIDAK LULUS</v>
      </c>
      <c r="AD43" s="18">
        <f t="shared" si="22"/>
        <v>0</v>
      </c>
      <c r="AE43" s="18">
        <f t="shared" si="23"/>
        <v>0</v>
      </c>
      <c r="AF43" s="18">
        <f t="shared" si="24"/>
        <v>0</v>
      </c>
      <c r="AG43" s="18">
        <f t="shared" si="25"/>
        <v>0</v>
      </c>
      <c r="AH43" s="18">
        <f t="shared" si="3"/>
        <v>0</v>
      </c>
      <c r="AI43" s="18">
        <f t="shared" si="26"/>
        <v>0</v>
      </c>
      <c r="AJ43" s="16" t="str">
        <f t="shared" si="27"/>
        <v>TIDAK LULUS</v>
      </c>
      <c r="AK43" s="65"/>
      <c r="AL43" s="18">
        <f t="shared" si="28"/>
        <v>0</v>
      </c>
      <c r="AM43" s="34">
        <f t="shared" si="29"/>
        <v>0</v>
      </c>
      <c r="AN43" s="35" t="str">
        <f t="shared" si="30"/>
        <v>E</v>
      </c>
      <c r="AO43" s="65"/>
      <c r="AP43" s="16" t="s">
        <v>119</v>
      </c>
      <c r="AQ43" s="43">
        <f t="shared" si="31"/>
        <v>0</v>
      </c>
    </row>
    <row r="44" ht="12.75" customHeight="1" spans="5:39">
      <c r="E44" s="19"/>
      <c r="F44" s="19"/>
      <c r="G44" s="19"/>
      <c r="H44" s="19"/>
      <c r="I44" s="19"/>
      <c r="J44" s="19"/>
      <c r="K44" s="19"/>
      <c r="L44" s="19"/>
      <c r="M44" s="2"/>
      <c r="N44" s="19"/>
      <c r="O44" s="19"/>
      <c r="P44" s="19"/>
      <c r="Q44" s="19"/>
      <c r="R44" s="19"/>
      <c r="S44" s="19"/>
      <c r="T44" s="19"/>
      <c r="U44" s="19"/>
      <c r="V44" s="2"/>
      <c r="W44" s="19"/>
      <c r="X44" s="19"/>
      <c r="Y44" s="19"/>
      <c r="Z44" s="19"/>
      <c r="AA44" s="19"/>
      <c r="AB44" s="19"/>
      <c r="AC44" s="2"/>
      <c r="AD44" s="19"/>
      <c r="AE44" s="19"/>
      <c r="AF44" s="19"/>
      <c r="AG44" s="19"/>
      <c r="AH44" s="19"/>
      <c r="AI44" s="19"/>
      <c r="AJ44" s="2"/>
      <c r="AL44" s="36"/>
      <c r="AM44" s="36"/>
    </row>
    <row r="45" ht="12.75" customHeight="1" spans="5:5">
      <c r="E45" s="2"/>
    </row>
    <row r="46" ht="12.75" customHeight="1" spans="5:12">
      <c r="E46" s="2"/>
      <c r="L46" s="62" t="s">
        <v>169</v>
      </c>
    </row>
    <row r="47" ht="12.75" customHeight="1" spans="5:40">
      <c r="E47" s="20"/>
      <c r="F47" s="21" t="s">
        <v>170</v>
      </c>
      <c r="H47" s="22"/>
      <c r="I47" s="22"/>
      <c r="J47" s="22"/>
      <c r="K47" s="22"/>
      <c r="L47" s="22" t="s">
        <v>171</v>
      </c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37"/>
      <c r="AM47" s="37"/>
      <c r="AN47" s="37"/>
    </row>
    <row r="48" ht="12.75" customHeight="1" spans="5:40">
      <c r="E48" s="2"/>
      <c r="F48" s="22" t="s">
        <v>172</v>
      </c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</row>
    <row r="49" ht="12.75" customHeight="1" spans="5:40">
      <c r="E49" s="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</row>
    <row r="50" ht="12.75" customHeight="1" spans="5:40">
      <c r="E50" s="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</row>
    <row r="51" ht="12.75" customHeight="1" spans="5:38">
      <c r="E51" s="2"/>
      <c r="F51" s="22" t="s">
        <v>173</v>
      </c>
      <c r="G51" s="22"/>
      <c r="H51" s="22"/>
      <c r="I51" s="22"/>
      <c r="J51" s="22"/>
      <c r="K51" s="22"/>
      <c r="L51" s="22" t="s">
        <v>174</v>
      </c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38"/>
    </row>
    <row r="52" ht="12.75" customHeight="1" spans="5:5">
      <c r="E52" s="2"/>
    </row>
    <row r="53" ht="12.75" customHeight="1" spans="5:5">
      <c r="E53" s="2"/>
    </row>
    <row r="54" ht="12.75" customHeight="1" spans="5:5">
      <c r="E54" s="2"/>
    </row>
    <row r="55" ht="12.75" customHeight="1" spans="5:5">
      <c r="E55" s="2"/>
    </row>
    <row r="56" ht="12.75" customHeight="1" spans="5:5">
      <c r="E56" s="2"/>
    </row>
    <row r="57" ht="12.75" customHeight="1" spans="5:5">
      <c r="E57" s="2"/>
    </row>
    <row r="58" ht="12.75" customHeight="1" spans="5:5">
      <c r="E58" s="2"/>
    </row>
    <row r="59" ht="12.75" customHeight="1" spans="5:5">
      <c r="E59" s="2"/>
    </row>
    <row r="60" ht="12.75" customHeight="1" spans="5:5">
      <c r="E60" s="2"/>
    </row>
    <row r="61" ht="12.75" customHeight="1" spans="5:5">
      <c r="E61" s="2"/>
    </row>
    <row r="62" ht="12.75" customHeight="1" spans="5:5">
      <c r="E62" s="2"/>
    </row>
    <row r="63" ht="12.75" customHeight="1" spans="5:5">
      <c r="E63" s="2"/>
    </row>
    <row r="64" ht="12.75" customHeight="1" spans="5:5">
      <c r="E64" s="2"/>
    </row>
    <row r="65" ht="12.75" customHeight="1" spans="5:5">
      <c r="E65" s="2"/>
    </row>
    <row r="66" ht="12.75" customHeight="1" spans="5:5">
      <c r="E66" s="2"/>
    </row>
    <row r="67" ht="12.75" customHeight="1" spans="5:5">
      <c r="E67" s="2"/>
    </row>
    <row r="68" ht="12.75" customHeight="1" spans="5:5">
      <c r="E68" s="2"/>
    </row>
    <row r="69" ht="12.75" customHeight="1" spans="5:5">
      <c r="E69" s="2"/>
    </row>
    <row r="70" ht="12.75" customHeight="1" spans="5:5">
      <c r="E70" s="2"/>
    </row>
    <row r="71" ht="12.75" customHeight="1" spans="5:5">
      <c r="E71" s="2"/>
    </row>
    <row r="72" ht="12.75" customHeight="1" spans="5:5">
      <c r="E72" s="2"/>
    </row>
    <row r="73" ht="12.75" customHeight="1" spans="5:5">
      <c r="E73" s="2"/>
    </row>
    <row r="74" ht="12.75" customHeight="1" spans="5:5">
      <c r="E74" s="2"/>
    </row>
    <row r="75" ht="12.75" customHeight="1" spans="5:5">
      <c r="E75" s="2"/>
    </row>
    <row r="76" ht="12.75" customHeight="1" spans="5:5">
      <c r="E76" s="2"/>
    </row>
    <row r="77" ht="12.75" customHeight="1" spans="5:5">
      <c r="E77" s="2"/>
    </row>
    <row r="78" ht="12.75" customHeight="1" spans="5:5">
      <c r="E78" s="2"/>
    </row>
    <row r="79" ht="12.75" customHeight="1" spans="5:5">
      <c r="E79" s="2"/>
    </row>
    <row r="80" ht="12.75" customHeight="1" spans="5:5">
      <c r="E80" s="2"/>
    </row>
    <row r="81" ht="12.75" customHeight="1" spans="5:5">
      <c r="E81" s="2"/>
    </row>
    <row r="82" ht="12.75" customHeight="1" spans="5:5">
      <c r="E82" s="2"/>
    </row>
    <row r="83" ht="12.75" customHeight="1" spans="5:5">
      <c r="E83" s="2"/>
    </row>
    <row r="84" ht="12.75" customHeight="1" spans="5:5">
      <c r="E84" s="2"/>
    </row>
    <row r="85" ht="12.75" customHeight="1" spans="5:5">
      <c r="E85" s="2"/>
    </row>
    <row r="86" ht="12.75" customHeight="1" spans="5:5">
      <c r="E86" s="2"/>
    </row>
    <row r="87" ht="12.75" customHeight="1" spans="5:5">
      <c r="E87" s="2"/>
    </row>
    <row r="88" ht="12.75" customHeight="1" spans="5:5">
      <c r="E88" s="2"/>
    </row>
    <row r="89" ht="12.75" customHeight="1" spans="5:5">
      <c r="E89" s="2"/>
    </row>
    <row r="90" ht="12.75" customHeight="1" spans="5:5">
      <c r="E90" s="2"/>
    </row>
    <row r="91" ht="12.75" customHeight="1" spans="5:5">
      <c r="E91" s="2"/>
    </row>
    <row r="92" ht="12.75" customHeight="1" spans="5:5">
      <c r="E92" s="2"/>
    </row>
    <row r="93" ht="12.75" customHeight="1" spans="5:5">
      <c r="E93" s="2"/>
    </row>
    <row r="94" ht="12.75" customHeight="1" spans="5:5">
      <c r="E94" s="2"/>
    </row>
    <row r="95" ht="12.75" customHeight="1" spans="5:5">
      <c r="E95" s="2"/>
    </row>
    <row r="96" ht="12.75" customHeight="1" spans="5:5">
      <c r="E96" s="2"/>
    </row>
    <row r="97" ht="12.75" customHeight="1" spans="5:5">
      <c r="E97" s="2"/>
    </row>
    <row r="98" ht="12.75" customHeight="1" spans="5:5">
      <c r="E98" s="2"/>
    </row>
    <row r="99" ht="12.75" customHeight="1" spans="5:5">
      <c r="E99" s="2"/>
    </row>
    <row r="100" ht="12.75" customHeight="1" spans="5:5">
      <c r="E100" s="2"/>
    </row>
    <row r="101" ht="12.75" customHeight="1" spans="5:5">
      <c r="E101" s="2"/>
    </row>
    <row r="102" ht="12.75" customHeight="1" spans="5:5">
      <c r="E102" s="2"/>
    </row>
    <row r="103" ht="12.75" customHeight="1" spans="5:5">
      <c r="E103" s="2"/>
    </row>
    <row r="104" ht="12.75" customHeight="1" spans="5:5">
      <c r="E104" s="2"/>
    </row>
    <row r="105" ht="12.75" customHeight="1" spans="5:5">
      <c r="E105" s="2"/>
    </row>
    <row r="106" ht="12.75" customHeight="1" spans="5:5">
      <c r="E106" s="2"/>
    </row>
    <row r="107" ht="12.75" customHeight="1" spans="5:5">
      <c r="E107" s="2"/>
    </row>
    <row r="108" ht="12.75" customHeight="1" spans="5:5">
      <c r="E108" s="2"/>
    </row>
    <row r="109" ht="12.75" customHeight="1" spans="5:5">
      <c r="E109" s="2"/>
    </row>
    <row r="110" ht="12.75" customHeight="1" spans="5:5">
      <c r="E110" s="2"/>
    </row>
    <row r="111" ht="12.75" customHeight="1" spans="5:5">
      <c r="E111" s="2"/>
    </row>
    <row r="112" ht="12.75" customHeight="1" spans="5:5">
      <c r="E112" s="2"/>
    </row>
    <row r="113" ht="12.75" customHeight="1" spans="5:5">
      <c r="E113" s="2"/>
    </row>
    <row r="114" ht="12.75" customHeight="1" spans="5:5">
      <c r="E114" s="2"/>
    </row>
    <row r="115" ht="12.75" customHeight="1" spans="5:5">
      <c r="E115" s="2"/>
    </row>
    <row r="116" ht="12.75" customHeight="1" spans="5:5">
      <c r="E116" s="2"/>
    </row>
    <row r="117" ht="12.75" customHeight="1" spans="5:5">
      <c r="E117" s="2"/>
    </row>
    <row r="118" ht="12.75" customHeight="1" spans="5:5">
      <c r="E118" s="2"/>
    </row>
    <row r="119" ht="12.75" customHeight="1" spans="5:5">
      <c r="E119" s="2"/>
    </row>
    <row r="120" ht="12.75" customHeight="1" spans="5:5">
      <c r="E120" s="2"/>
    </row>
    <row r="121" ht="12.75" customHeight="1" spans="5:5">
      <c r="E121" s="2"/>
    </row>
    <row r="122" ht="12.75" customHeight="1" spans="5:5">
      <c r="E122" s="2"/>
    </row>
    <row r="123" ht="12.75" customHeight="1" spans="5:5">
      <c r="E123" s="2"/>
    </row>
    <row r="124" ht="12.75" customHeight="1" spans="5:5">
      <c r="E124" s="2"/>
    </row>
    <row r="125" ht="12.75" customHeight="1" spans="5:5">
      <c r="E125" s="2"/>
    </row>
    <row r="126" ht="12.75" customHeight="1" spans="5:5">
      <c r="E126" s="2"/>
    </row>
    <row r="127" ht="12.75" customHeight="1" spans="5:5">
      <c r="E127" s="2"/>
    </row>
    <row r="128" ht="12.75" customHeight="1" spans="5:5">
      <c r="E128" s="2"/>
    </row>
    <row r="129" ht="12.75" customHeight="1" spans="5:5">
      <c r="E129" s="2"/>
    </row>
    <row r="130" ht="12.75" customHeight="1" spans="5:5">
      <c r="E130" s="2"/>
    </row>
    <row r="131" ht="12.75" customHeight="1" spans="5:5">
      <c r="E131" s="2"/>
    </row>
    <row r="132" ht="12.75" customHeight="1" spans="5:5">
      <c r="E132" s="2"/>
    </row>
    <row r="133" ht="12.75" customHeight="1" spans="5:5">
      <c r="E133" s="2"/>
    </row>
    <row r="134" ht="12.75" customHeight="1" spans="5:5">
      <c r="E134" s="2"/>
    </row>
    <row r="135" ht="12.75" customHeight="1" spans="5:5">
      <c r="E135" s="2"/>
    </row>
    <row r="136" ht="12.75" customHeight="1" spans="5:5">
      <c r="E136" s="2"/>
    </row>
    <row r="137" ht="12.75" customHeight="1" spans="5:5">
      <c r="E137" s="2"/>
    </row>
    <row r="138" ht="12.75" customHeight="1" spans="5:5">
      <c r="E138" s="2"/>
    </row>
    <row r="139" ht="12.75" customHeight="1" spans="5:5">
      <c r="E139" s="2"/>
    </row>
    <row r="140" ht="12.75" customHeight="1" spans="5:5">
      <c r="E140" s="2"/>
    </row>
    <row r="141" ht="12.75" customHeight="1" spans="5:5">
      <c r="E141" s="2"/>
    </row>
    <row r="142" ht="12.75" customHeight="1" spans="5:5">
      <c r="E142" s="2"/>
    </row>
    <row r="143" ht="12.75" customHeight="1" spans="5:5">
      <c r="E143" s="2"/>
    </row>
    <row r="144" ht="12.75" customHeight="1" spans="5:5">
      <c r="E144" s="2"/>
    </row>
    <row r="145" ht="12.75" customHeight="1" spans="5:5">
      <c r="E145" s="2"/>
    </row>
    <row r="146" ht="12.75" customHeight="1" spans="5:5">
      <c r="E146" s="2"/>
    </row>
    <row r="147" ht="12.75" customHeight="1" spans="5:5">
      <c r="E147" s="2"/>
    </row>
    <row r="148" ht="12.75" customHeight="1" spans="5:5">
      <c r="E148" s="2"/>
    </row>
    <row r="149" ht="12.75" customHeight="1" spans="5:5">
      <c r="E149" s="2"/>
    </row>
    <row r="150" ht="12.75" customHeight="1" spans="5:5">
      <c r="E150" s="2"/>
    </row>
    <row r="151" ht="12.75" customHeight="1" spans="5:5">
      <c r="E151" s="2"/>
    </row>
    <row r="152" ht="12.75" customHeight="1" spans="5:5">
      <c r="E152" s="2"/>
    </row>
    <row r="153" ht="12.75" customHeight="1" spans="5:5">
      <c r="E153" s="2"/>
    </row>
    <row r="154" ht="12.75" customHeight="1" spans="5:5">
      <c r="E154" s="2"/>
    </row>
    <row r="155" ht="12.75" customHeight="1" spans="5:5">
      <c r="E155" s="2"/>
    </row>
    <row r="156" ht="12.75" customHeight="1" spans="5:5">
      <c r="E156" s="2"/>
    </row>
    <row r="157" ht="12.75" customHeight="1" spans="5:5">
      <c r="E157" s="2"/>
    </row>
    <row r="158" ht="12.75" customHeight="1" spans="5:5">
      <c r="E158" s="2"/>
    </row>
    <row r="159" ht="12.75" customHeight="1" spans="5:5">
      <c r="E159" s="2"/>
    </row>
    <row r="160" ht="12.75" customHeight="1" spans="5:5">
      <c r="E160" s="2"/>
    </row>
    <row r="161" ht="12.75" customHeight="1" spans="5:5">
      <c r="E161" s="2"/>
    </row>
    <row r="162" ht="12.75" customHeight="1" spans="5:5">
      <c r="E162" s="2"/>
    </row>
    <row r="163" ht="12.75" customHeight="1" spans="5:5">
      <c r="E163" s="2"/>
    </row>
    <row r="164" ht="12.75" customHeight="1" spans="5:5">
      <c r="E164" s="2"/>
    </row>
    <row r="165" ht="12.75" customHeight="1" spans="5:5">
      <c r="E165" s="2"/>
    </row>
    <row r="166" ht="12.75" customHeight="1" spans="5:5">
      <c r="E166" s="2"/>
    </row>
    <row r="167" ht="12.75" customHeight="1" spans="5:5">
      <c r="E167" s="2"/>
    </row>
    <row r="168" ht="12.75" customHeight="1" spans="5:5">
      <c r="E168" s="2"/>
    </row>
    <row r="169" ht="12.75" customHeight="1" spans="5:5">
      <c r="E169" s="2"/>
    </row>
    <row r="170" ht="12.75" customHeight="1" spans="5:5">
      <c r="E170" s="2"/>
    </row>
    <row r="171" ht="12.75" customHeight="1" spans="5:5">
      <c r="E171" s="2"/>
    </row>
    <row r="172" ht="12.75" customHeight="1" spans="5:5">
      <c r="E172" s="2"/>
    </row>
    <row r="173" ht="12.75" customHeight="1" spans="5:5">
      <c r="E173" s="2"/>
    </row>
    <row r="174" ht="12.75" customHeight="1" spans="5:5">
      <c r="E174" s="2"/>
    </row>
    <row r="175" ht="12.75" customHeight="1" spans="5:5">
      <c r="E175" s="2"/>
    </row>
    <row r="176" ht="12.75" customHeight="1" spans="5:5">
      <c r="E176" s="2"/>
    </row>
    <row r="177" ht="12.75" customHeight="1" spans="5:5">
      <c r="E177" s="2"/>
    </row>
    <row r="178" ht="12.75" customHeight="1" spans="5:5">
      <c r="E178" s="2"/>
    </row>
    <row r="179" ht="12.75" customHeight="1" spans="5:5">
      <c r="E179" s="2"/>
    </row>
    <row r="180" ht="12.75" customHeight="1" spans="5:5">
      <c r="E180" s="2"/>
    </row>
    <row r="181" ht="12.75" customHeight="1" spans="5:5">
      <c r="E181" s="2"/>
    </row>
    <row r="182" ht="12.75" customHeight="1" spans="5:5">
      <c r="E182" s="2"/>
    </row>
    <row r="183" ht="12.75" customHeight="1" spans="5:5">
      <c r="E183" s="2"/>
    </row>
    <row r="184" ht="12.75" customHeight="1" spans="5:5">
      <c r="E184" s="2"/>
    </row>
    <row r="185" ht="12.75" customHeight="1" spans="5:5">
      <c r="E185" s="2"/>
    </row>
    <row r="186" ht="12.75" customHeight="1" spans="5:5">
      <c r="E186" s="2"/>
    </row>
    <row r="187" ht="12.75" customHeight="1" spans="5:5">
      <c r="E187" s="2"/>
    </row>
    <row r="188" ht="12.75" customHeight="1" spans="5:5">
      <c r="E188" s="2"/>
    </row>
    <row r="189" ht="12.75" customHeight="1" spans="5:5">
      <c r="E189" s="2"/>
    </row>
    <row r="190" ht="12.75" customHeight="1" spans="5:5">
      <c r="E190" s="2"/>
    </row>
    <row r="191" ht="12.75" customHeight="1" spans="5:5">
      <c r="E191" s="2"/>
    </row>
    <row r="192" ht="12.75" customHeight="1" spans="5:5">
      <c r="E192" s="2"/>
    </row>
    <row r="193" ht="12.75" customHeight="1" spans="5:5">
      <c r="E193" s="2"/>
    </row>
    <row r="194" ht="12.75" customHeight="1" spans="5:5">
      <c r="E194" s="2"/>
    </row>
    <row r="195" ht="12.75" customHeight="1" spans="5:5">
      <c r="E195" s="2"/>
    </row>
    <row r="196" ht="12.75" customHeight="1" spans="5:5">
      <c r="E196" s="2"/>
    </row>
    <row r="197" ht="12.75" customHeight="1" spans="5:5">
      <c r="E197" s="2"/>
    </row>
    <row r="198" ht="12.75" customHeight="1" spans="5:5">
      <c r="E198" s="2"/>
    </row>
    <row r="199" ht="12.75" customHeight="1" spans="5:5">
      <c r="E199" s="2"/>
    </row>
    <row r="200" ht="12.75" customHeight="1" spans="5:5">
      <c r="E200" s="2"/>
    </row>
    <row r="201" ht="12.75" customHeight="1" spans="5:5">
      <c r="E201" s="2"/>
    </row>
    <row r="202" ht="12.75" customHeight="1" spans="5:5">
      <c r="E202" s="2"/>
    </row>
    <row r="203" ht="12.75" customHeight="1" spans="5:5">
      <c r="E203" s="2"/>
    </row>
    <row r="204" ht="12.75" customHeight="1" spans="5:5">
      <c r="E204" s="2"/>
    </row>
    <row r="205" ht="12.75" customHeight="1" spans="5:5">
      <c r="E205" s="2"/>
    </row>
    <row r="206" ht="12.75" customHeight="1" spans="5:5">
      <c r="E206" s="2"/>
    </row>
    <row r="207" ht="12.75" customHeight="1" spans="5:5">
      <c r="E207" s="2"/>
    </row>
    <row r="208" ht="12.75" customHeight="1" spans="5:5">
      <c r="E208" s="2"/>
    </row>
    <row r="209" ht="12.75" customHeight="1" spans="5:5">
      <c r="E209" s="2"/>
    </row>
    <row r="210" ht="12.75" customHeight="1" spans="5:5">
      <c r="E210" s="2"/>
    </row>
    <row r="211" ht="12.75" customHeight="1" spans="5:5">
      <c r="E211" s="2"/>
    </row>
    <row r="212" ht="12.75" customHeight="1" spans="5:5">
      <c r="E212" s="2"/>
    </row>
    <row r="213" ht="12.75" customHeight="1" spans="5:5">
      <c r="E213" s="2"/>
    </row>
    <row r="214" ht="12.75" customHeight="1" spans="5:5">
      <c r="E214" s="2"/>
    </row>
    <row r="215" ht="12.75" customHeight="1" spans="5:5">
      <c r="E215" s="2"/>
    </row>
    <row r="216" ht="12.75" customHeight="1" spans="5:5">
      <c r="E216" s="2"/>
    </row>
    <row r="217" ht="12.75" customHeight="1" spans="5:5">
      <c r="E217" s="2"/>
    </row>
    <row r="218" ht="12.75" customHeight="1" spans="5:5">
      <c r="E218" s="2"/>
    </row>
    <row r="219" ht="12.75" customHeight="1" spans="5:5">
      <c r="E219" s="2"/>
    </row>
    <row r="220" ht="12.75" customHeight="1" spans="5:5">
      <c r="E220" s="2"/>
    </row>
    <row r="221" ht="12.75" customHeight="1" spans="5:5">
      <c r="E221" s="2"/>
    </row>
    <row r="222" ht="12.75" customHeight="1" spans="5:5">
      <c r="E222" s="2"/>
    </row>
    <row r="223" ht="12.75" customHeight="1" spans="5:5">
      <c r="E223" s="2"/>
    </row>
    <row r="224" ht="12.75" customHeight="1" spans="5:5">
      <c r="E224" s="2"/>
    </row>
    <row r="225" ht="12.75" customHeight="1" spans="5:5">
      <c r="E225" s="2"/>
    </row>
    <row r="226" ht="12.75" customHeight="1" spans="5:5">
      <c r="E226" s="2"/>
    </row>
    <row r="227" ht="12.75" customHeight="1" spans="5:5">
      <c r="E227" s="2"/>
    </row>
    <row r="228" ht="12.75" customHeight="1" spans="5:5">
      <c r="E228" s="2"/>
    </row>
    <row r="229" ht="12.75" customHeight="1" spans="5:5">
      <c r="E229" s="2"/>
    </row>
    <row r="230" ht="12.75" customHeight="1" spans="5:5">
      <c r="E230" s="2"/>
    </row>
    <row r="231" ht="12.75" customHeight="1" spans="5:5">
      <c r="E231" s="2"/>
    </row>
    <row r="232" ht="12.75" customHeight="1" spans="5:5">
      <c r="E232" s="2"/>
    </row>
    <row r="233" ht="12.75" customHeight="1" spans="5:5">
      <c r="E233" s="2"/>
    </row>
    <row r="234" ht="12.75" customHeight="1" spans="5:5">
      <c r="E234" s="2"/>
    </row>
    <row r="235" ht="12.75" customHeight="1" spans="5:5">
      <c r="E235" s="2"/>
    </row>
    <row r="236" ht="12.75" customHeight="1" spans="5:5">
      <c r="E236" s="2"/>
    </row>
    <row r="237" ht="12.75" customHeight="1" spans="5:5">
      <c r="E237" s="2"/>
    </row>
    <row r="238" ht="12.75" customHeight="1" spans="5:5">
      <c r="E238" s="2"/>
    </row>
    <row r="239" ht="12.75" customHeight="1" spans="5:5">
      <c r="E239" s="2"/>
    </row>
    <row r="240" ht="12.75" customHeight="1" spans="5:5">
      <c r="E240" s="2"/>
    </row>
    <row r="241" ht="12.75" customHeight="1" spans="5:5">
      <c r="E241" s="2"/>
    </row>
    <row r="242" ht="12.75" customHeight="1" spans="5:5">
      <c r="E242" s="2"/>
    </row>
    <row r="243" ht="12.75" customHeight="1" spans="5:5">
      <c r="E243" s="2"/>
    </row>
    <row r="244" ht="12.75" customHeight="1" spans="5:5">
      <c r="E244" s="2"/>
    </row>
    <row r="245" ht="12.75" customHeight="1" spans="5:5">
      <c r="E245" s="2"/>
    </row>
    <row r="246" ht="12.75" customHeight="1" spans="5:5">
      <c r="E246" s="2"/>
    </row>
    <row r="247" ht="12.75" customHeight="1" spans="5:5">
      <c r="E247" s="2"/>
    </row>
    <row r="248" ht="12.75" customHeight="1" spans="5:5">
      <c r="E248" s="2"/>
    </row>
    <row r="249" ht="12.75" customHeight="1" spans="5:5">
      <c r="E249" s="2"/>
    </row>
    <row r="250" ht="12.75" customHeight="1" spans="5:5">
      <c r="E250" s="2"/>
    </row>
    <row r="251" ht="12.75" customHeight="1" spans="5:5">
      <c r="E251" s="2"/>
    </row>
    <row r="252" ht="12.75" customHeight="1" spans="5:5">
      <c r="E252" s="2"/>
    </row>
    <row r="253" ht="12.75" customHeight="1" spans="5:5">
      <c r="E253" s="2"/>
    </row>
    <row r="254" ht="12.75" customHeight="1" spans="5:5">
      <c r="E254" s="2"/>
    </row>
    <row r="255" ht="12.75" customHeight="1" spans="5:5">
      <c r="E255" s="2"/>
    </row>
    <row r="256" ht="12.75" customHeight="1" spans="5:5">
      <c r="E256" s="2"/>
    </row>
    <row r="257" ht="12.75" customHeight="1" spans="5:5">
      <c r="E257" s="2"/>
    </row>
    <row r="258" ht="12.75" customHeight="1" spans="5:5">
      <c r="E258" s="2"/>
    </row>
    <row r="259" ht="12.75" customHeight="1" spans="5:5">
      <c r="E259" s="2"/>
    </row>
    <row r="260" ht="12.75" customHeight="1" spans="5:5">
      <c r="E260" s="2"/>
    </row>
    <row r="261" ht="12.75" customHeight="1" spans="5:5">
      <c r="E261" s="2"/>
    </row>
    <row r="262" ht="12.75" customHeight="1" spans="5:5">
      <c r="E262" s="2"/>
    </row>
    <row r="263" ht="12.75" customHeight="1" spans="5:5">
      <c r="E263" s="2"/>
    </row>
    <row r="264" ht="12.75" customHeight="1" spans="5:5">
      <c r="E264" s="2"/>
    </row>
    <row r="265" ht="12.75" customHeight="1" spans="5:5">
      <c r="E265" s="2"/>
    </row>
    <row r="266" ht="12.75" customHeight="1" spans="5:5">
      <c r="E266" s="2"/>
    </row>
    <row r="267" ht="12.75" customHeight="1" spans="5:5">
      <c r="E267" s="2"/>
    </row>
    <row r="268" ht="12.75" customHeight="1" spans="5:5">
      <c r="E268" s="2"/>
    </row>
    <row r="269" ht="12.75" customHeight="1" spans="5:5">
      <c r="E269" s="2"/>
    </row>
    <row r="270" ht="12.75" customHeight="1" spans="5:5">
      <c r="E270" s="2"/>
    </row>
    <row r="271" ht="12.75" customHeight="1" spans="5:5">
      <c r="E271" s="2"/>
    </row>
    <row r="272" ht="12.75" customHeight="1" spans="5:5">
      <c r="E272" s="2"/>
    </row>
    <row r="273" ht="12.75" customHeight="1" spans="5:5">
      <c r="E273" s="2"/>
    </row>
    <row r="274" ht="12.75" customHeight="1" spans="5:5">
      <c r="E274" s="2"/>
    </row>
    <row r="275" ht="12.75" customHeight="1" spans="5:5">
      <c r="E275" s="2"/>
    </row>
    <row r="276" ht="12.75" customHeight="1" spans="5:5">
      <c r="E276" s="2"/>
    </row>
    <row r="277" ht="12.75" customHeight="1" spans="5:5">
      <c r="E277" s="2"/>
    </row>
    <row r="278" ht="12.75" customHeight="1" spans="5:5">
      <c r="E278" s="2"/>
    </row>
    <row r="279" ht="12.75" customHeight="1" spans="5:5">
      <c r="E279" s="2"/>
    </row>
    <row r="280" ht="12.75" customHeight="1" spans="5:5">
      <c r="E280" s="2"/>
    </row>
    <row r="281" ht="12.75" customHeight="1" spans="5:5">
      <c r="E281" s="2"/>
    </row>
    <row r="282" ht="12.75" customHeight="1" spans="5:5">
      <c r="E282" s="2"/>
    </row>
    <row r="283" ht="12.75" customHeight="1" spans="5:5">
      <c r="E283" s="2"/>
    </row>
    <row r="284" ht="12.75" customHeight="1" spans="5:5">
      <c r="E284" s="2"/>
    </row>
    <row r="285" ht="12.75" customHeight="1" spans="5:5">
      <c r="E285" s="2"/>
    </row>
    <row r="286" ht="12.75" customHeight="1" spans="5:5">
      <c r="E286" s="2"/>
    </row>
    <row r="287" ht="12.75" customHeight="1" spans="5:5">
      <c r="E287" s="2"/>
    </row>
    <row r="288" ht="12.75" customHeight="1" spans="5:5">
      <c r="E288" s="2"/>
    </row>
    <row r="289" ht="12.75" customHeight="1" spans="5:5">
      <c r="E289" s="2"/>
    </row>
    <row r="290" ht="12.75" customHeight="1" spans="5:5">
      <c r="E290" s="2"/>
    </row>
    <row r="291" ht="12.75" customHeight="1" spans="5:5">
      <c r="E291" s="2"/>
    </row>
    <row r="292" ht="12.75" customHeight="1" spans="5:5">
      <c r="E292" s="2"/>
    </row>
    <row r="293" ht="12.75" customHeight="1" spans="5:5">
      <c r="E293" s="2"/>
    </row>
    <row r="294" ht="12.75" customHeight="1" spans="5:5">
      <c r="E294" s="2"/>
    </row>
    <row r="295" ht="12.75" customHeight="1" spans="5:5">
      <c r="E295" s="2"/>
    </row>
    <row r="296" ht="12.75" customHeight="1" spans="5:5">
      <c r="E296" s="2"/>
    </row>
    <row r="297" ht="12.75" customHeight="1" spans="5:5">
      <c r="E297" s="2"/>
    </row>
    <row r="298" ht="12.75" customHeight="1" spans="5:5">
      <c r="E298" s="2"/>
    </row>
    <row r="299" ht="12.75" customHeight="1" spans="5:5">
      <c r="E299" s="2"/>
    </row>
    <row r="300" ht="12.75" customHeight="1" spans="5:5">
      <c r="E300" s="2"/>
    </row>
    <row r="301" ht="12.75" customHeight="1" spans="5:5">
      <c r="E301" s="2"/>
    </row>
    <row r="302" ht="12.75" customHeight="1" spans="5:5">
      <c r="E302" s="2"/>
    </row>
    <row r="303" ht="12.75" customHeight="1" spans="5:5">
      <c r="E303" s="2"/>
    </row>
    <row r="304" ht="12.75" customHeight="1" spans="5:5">
      <c r="E304" s="2"/>
    </row>
    <row r="305" ht="12.75" customHeight="1" spans="5:5">
      <c r="E305" s="2"/>
    </row>
    <row r="306" ht="12.75" customHeight="1" spans="5:5">
      <c r="E306" s="2"/>
    </row>
    <row r="307" ht="12.75" customHeight="1" spans="5:5">
      <c r="E307" s="2"/>
    </row>
    <row r="308" ht="12.75" customHeight="1" spans="5:5">
      <c r="E308" s="2"/>
    </row>
    <row r="309" ht="12.75" customHeight="1" spans="5:5">
      <c r="E309" s="2"/>
    </row>
    <row r="310" ht="12.75" customHeight="1" spans="5:5">
      <c r="E310" s="2"/>
    </row>
    <row r="311" ht="12.75" customHeight="1" spans="5:5">
      <c r="E311" s="2"/>
    </row>
    <row r="312" ht="12.75" customHeight="1" spans="5:5">
      <c r="E312" s="2"/>
    </row>
    <row r="313" ht="12.75" customHeight="1" spans="5:5">
      <c r="E313" s="2"/>
    </row>
    <row r="314" ht="12.75" customHeight="1" spans="5:5">
      <c r="E314" s="2"/>
    </row>
    <row r="315" ht="12.75" customHeight="1" spans="5:5">
      <c r="E315" s="2"/>
    </row>
    <row r="316" ht="12.75" customHeight="1" spans="5:5">
      <c r="E316" s="2"/>
    </row>
    <row r="317" ht="12.75" customHeight="1" spans="5:5">
      <c r="E317" s="2"/>
    </row>
    <row r="318" ht="12.75" customHeight="1" spans="5:5">
      <c r="E318" s="2"/>
    </row>
    <row r="319" ht="12.75" customHeight="1" spans="5:5">
      <c r="E319" s="2"/>
    </row>
    <row r="320" ht="12.75" customHeight="1" spans="5:5">
      <c r="E320" s="2"/>
    </row>
    <row r="321" ht="12.75" customHeight="1" spans="5:5">
      <c r="E321" s="2"/>
    </row>
    <row r="322" ht="12.75" customHeight="1" spans="5:5">
      <c r="E322" s="2"/>
    </row>
    <row r="323" ht="12.75" customHeight="1" spans="5:5">
      <c r="E323" s="2"/>
    </row>
    <row r="324" ht="12.75" customHeight="1" spans="5:5">
      <c r="E324" s="2"/>
    </row>
    <row r="325" ht="12.75" customHeight="1" spans="5:5">
      <c r="E325" s="2"/>
    </row>
    <row r="326" ht="12.75" customHeight="1" spans="5:5">
      <c r="E326" s="2"/>
    </row>
    <row r="327" ht="12.75" customHeight="1" spans="5:5">
      <c r="E327" s="2"/>
    </row>
    <row r="328" ht="12.75" customHeight="1" spans="5:5">
      <c r="E328" s="2"/>
    </row>
    <row r="329" ht="12.75" customHeight="1" spans="5:5">
      <c r="E329" s="2"/>
    </row>
    <row r="330" ht="12.75" customHeight="1" spans="5:5">
      <c r="E330" s="2"/>
    </row>
    <row r="331" ht="12.75" customHeight="1" spans="5:5">
      <c r="E331" s="2"/>
    </row>
    <row r="332" ht="12.75" customHeight="1" spans="5:5">
      <c r="E332" s="2"/>
    </row>
    <row r="333" ht="12.75" customHeight="1" spans="5:5">
      <c r="E333" s="2"/>
    </row>
    <row r="334" ht="12.75" customHeight="1" spans="5:5">
      <c r="E334" s="2"/>
    </row>
    <row r="335" ht="12.75" customHeight="1" spans="5:5">
      <c r="E335" s="2"/>
    </row>
    <row r="336" ht="12.75" customHeight="1" spans="5:5">
      <c r="E336" s="2"/>
    </row>
    <row r="337" ht="12.75" customHeight="1" spans="5:5">
      <c r="E337" s="2"/>
    </row>
    <row r="338" ht="12.75" customHeight="1" spans="5:5">
      <c r="E338" s="2"/>
    </row>
    <row r="339" ht="12.75" customHeight="1" spans="5:5">
      <c r="E339" s="2"/>
    </row>
    <row r="340" ht="12.75" customHeight="1" spans="5:5">
      <c r="E340" s="2"/>
    </row>
    <row r="341" ht="12.75" customHeight="1" spans="5:5">
      <c r="E341" s="2"/>
    </row>
    <row r="342" ht="12.75" customHeight="1" spans="5:5">
      <c r="E342" s="2"/>
    </row>
    <row r="343" ht="12.75" customHeight="1" spans="5:5">
      <c r="E343" s="2"/>
    </row>
    <row r="344" ht="12.75" customHeight="1" spans="5:5">
      <c r="E344" s="2"/>
    </row>
    <row r="345" ht="12.75" customHeight="1" spans="5:5">
      <c r="E345" s="2"/>
    </row>
    <row r="346" ht="12.75" customHeight="1" spans="5:5">
      <c r="E346" s="2"/>
    </row>
    <row r="347" ht="12.75" customHeight="1" spans="5:5">
      <c r="E347" s="2"/>
    </row>
    <row r="348" ht="12.75" customHeight="1" spans="5:5">
      <c r="E348" s="2"/>
    </row>
    <row r="349" ht="12.75" customHeight="1" spans="5:5">
      <c r="E349" s="2"/>
    </row>
    <row r="350" ht="12.75" customHeight="1" spans="5:5">
      <c r="E350" s="2"/>
    </row>
    <row r="351" ht="12.75" customHeight="1" spans="5:5">
      <c r="E351" s="2"/>
    </row>
    <row r="352" ht="12.75" customHeight="1" spans="5:5">
      <c r="E352" s="2"/>
    </row>
    <row r="353" ht="12.75" customHeight="1" spans="5:5">
      <c r="E353" s="2"/>
    </row>
    <row r="354" ht="12.75" customHeight="1" spans="5:5">
      <c r="E354" s="2"/>
    </row>
    <row r="355" ht="12.75" customHeight="1" spans="5:5">
      <c r="E355" s="2"/>
    </row>
    <row r="356" ht="12.75" customHeight="1" spans="5:5">
      <c r="E356" s="2"/>
    </row>
    <row r="357" ht="12.75" customHeight="1" spans="5:5">
      <c r="E357" s="2"/>
    </row>
    <row r="358" ht="12.75" customHeight="1" spans="5:5">
      <c r="E358" s="2"/>
    </row>
    <row r="359" ht="12.75" customHeight="1" spans="5:5">
      <c r="E359" s="2"/>
    </row>
    <row r="360" ht="12.75" customHeight="1" spans="5:5">
      <c r="E360" s="2"/>
    </row>
    <row r="361" ht="12.75" customHeight="1" spans="5:5">
      <c r="E361" s="2"/>
    </row>
    <row r="362" ht="12.75" customHeight="1" spans="5:5">
      <c r="E362" s="2"/>
    </row>
    <row r="363" ht="12.75" customHeight="1" spans="5:5">
      <c r="E363" s="2"/>
    </row>
    <row r="364" ht="12.75" customHeight="1" spans="5:5">
      <c r="E364" s="2"/>
    </row>
    <row r="365" ht="12.75" customHeight="1" spans="5:5">
      <c r="E365" s="2"/>
    </row>
    <row r="366" ht="12.75" customHeight="1" spans="5:5">
      <c r="E366" s="2"/>
    </row>
    <row r="367" ht="12.75" customHeight="1" spans="5:5">
      <c r="E367" s="2"/>
    </row>
    <row r="368" ht="12.75" customHeight="1" spans="5:5">
      <c r="E368" s="2"/>
    </row>
    <row r="369" ht="12.75" customHeight="1" spans="5:5">
      <c r="E369" s="2"/>
    </row>
    <row r="370" ht="12.75" customHeight="1" spans="5:5">
      <c r="E370" s="2"/>
    </row>
    <row r="371" ht="12.75" customHeight="1" spans="5:5">
      <c r="E371" s="2"/>
    </row>
    <row r="372" ht="12.75" customHeight="1" spans="5:5">
      <c r="E372" s="2"/>
    </row>
    <row r="373" ht="12.75" customHeight="1" spans="5:5">
      <c r="E373" s="2"/>
    </row>
    <row r="374" ht="12.75" customHeight="1" spans="5:5">
      <c r="E374" s="2"/>
    </row>
    <row r="375" ht="12.75" customHeight="1" spans="5:5">
      <c r="E375" s="2"/>
    </row>
    <row r="376" ht="12.75" customHeight="1" spans="5:5">
      <c r="E376" s="2"/>
    </row>
    <row r="377" ht="12.75" customHeight="1" spans="5:5">
      <c r="E377" s="2"/>
    </row>
    <row r="378" ht="12.75" customHeight="1" spans="5:5">
      <c r="E378" s="2"/>
    </row>
    <row r="379" ht="12.75" customHeight="1" spans="5:5">
      <c r="E379" s="2"/>
    </row>
    <row r="380" ht="12.75" customHeight="1" spans="5:5">
      <c r="E380" s="2"/>
    </row>
    <row r="381" ht="12.75" customHeight="1" spans="5:5">
      <c r="E381" s="2"/>
    </row>
    <row r="382" ht="12.75" customHeight="1" spans="5:5">
      <c r="E382" s="2"/>
    </row>
    <row r="383" ht="12.75" customHeight="1" spans="5:5">
      <c r="E383" s="2"/>
    </row>
    <row r="384" ht="12.75" customHeight="1" spans="5:5">
      <c r="E384" s="2"/>
    </row>
    <row r="385" ht="12.75" customHeight="1" spans="5:5">
      <c r="E385" s="2"/>
    </row>
    <row r="386" ht="12.75" customHeight="1" spans="5:5">
      <c r="E386" s="2"/>
    </row>
    <row r="387" ht="12.75" customHeight="1" spans="5:5">
      <c r="E387" s="2"/>
    </row>
    <row r="388" ht="12.75" customHeight="1" spans="5:5">
      <c r="E388" s="2"/>
    </row>
    <row r="389" ht="12.75" customHeight="1" spans="5:5">
      <c r="E389" s="2"/>
    </row>
    <row r="390" ht="12.75" customHeight="1" spans="5:5">
      <c r="E390" s="2"/>
    </row>
    <row r="391" ht="12.75" customHeight="1" spans="5:5">
      <c r="E391" s="2"/>
    </row>
    <row r="392" ht="12.75" customHeight="1" spans="5:5">
      <c r="E392" s="2"/>
    </row>
    <row r="393" ht="12.75" customHeight="1" spans="5:5">
      <c r="E393" s="2"/>
    </row>
    <row r="394" ht="12.75" customHeight="1" spans="5:5">
      <c r="E394" s="2"/>
    </row>
    <row r="395" ht="12.75" customHeight="1" spans="5:5">
      <c r="E395" s="2"/>
    </row>
    <row r="396" ht="12.75" customHeight="1" spans="5:5">
      <c r="E396" s="2"/>
    </row>
    <row r="397" ht="12.75" customHeight="1" spans="5:5">
      <c r="E397" s="2"/>
    </row>
    <row r="398" ht="12.75" customHeight="1" spans="5:5">
      <c r="E398" s="2"/>
    </row>
    <row r="399" ht="12.75" customHeight="1" spans="5:5">
      <c r="E399" s="2"/>
    </row>
    <row r="400" ht="12.75" customHeight="1" spans="5:5">
      <c r="E400" s="2"/>
    </row>
    <row r="401" ht="12.75" customHeight="1" spans="5:5">
      <c r="E401" s="2"/>
    </row>
    <row r="402" ht="12.75" customHeight="1" spans="5:5">
      <c r="E402" s="2"/>
    </row>
    <row r="403" ht="12.75" customHeight="1" spans="5:5">
      <c r="E403" s="2"/>
    </row>
    <row r="404" ht="12.75" customHeight="1" spans="5:5">
      <c r="E404" s="2"/>
    </row>
    <row r="405" ht="12.75" customHeight="1" spans="5:5">
      <c r="E405" s="2"/>
    </row>
    <row r="406" ht="12.75" customHeight="1" spans="5:5">
      <c r="E406" s="2"/>
    </row>
    <row r="407" ht="12.75" customHeight="1" spans="5:5">
      <c r="E407" s="2"/>
    </row>
    <row r="408" ht="12.75" customHeight="1" spans="5:5">
      <c r="E408" s="2"/>
    </row>
    <row r="409" ht="12.75" customHeight="1" spans="5:5">
      <c r="E409" s="2"/>
    </row>
    <row r="410" ht="12.75" customHeight="1" spans="5:5">
      <c r="E410" s="2"/>
    </row>
    <row r="411" ht="12.75" customHeight="1" spans="5:5">
      <c r="E411" s="2"/>
    </row>
    <row r="412" ht="12.75" customHeight="1" spans="5:5">
      <c r="E412" s="2"/>
    </row>
    <row r="413" ht="12.75" customHeight="1" spans="5:5">
      <c r="E413" s="2"/>
    </row>
    <row r="414" ht="12.75" customHeight="1" spans="5:5">
      <c r="E414" s="2"/>
    </row>
    <row r="415" ht="12.75" customHeight="1" spans="5:5">
      <c r="E415" s="2"/>
    </row>
    <row r="416" ht="12.75" customHeight="1" spans="5:5">
      <c r="E416" s="2"/>
    </row>
    <row r="417" ht="12.75" customHeight="1" spans="5:5">
      <c r="E417" s="2"/>
    </row>
    <row r="418" ht="12.75" customHeight="1" spans="5:5">
      <c r="E418" s="2"/>
    </row>
    <row r="419" ht="12.75" customHeight="1" spans="5:5">
      <c r="E419" s="2"/>
    </row>
    <row r="420" ht="12.75" customHeight="1" spans="5:5">
      <c r="E420" s="2"/>
    </row>
    <row r="421" ht="12.75" customHeight="1" spans="5:5">
      <c r="E421" s="2"/>
    </row>
    <row r="422" ht="12.75" customHeight="1" spans="5:5">
      <c r="E422" s="2"/>
    </row>
    <row r="423" ht="12.75" customHeight="1" spans="5:5">
      <c r="E423" s="2"/>
    </row>
    <row r="424" ht="12.75" customHeight="1" spans="5:5">
      <c r="E424" s="2"/>
    </row>
    <row r="425" ht="12.75" customHeight="1" spans="5:5">
      <c r="E425" s="2"/>
    </row>
    <row r="426" ht="12.75" customHeight="1" spans="5:5">
      <c r="E426" s="2"/>
    </row>
    <row r="427" ht="12.75" customHeight="1" spans="5:5">
      <c r="E427" s="2"/>
    </row>
    <row r="428" ht="12.75" customHeight="1" spans="5:5">
      <c r="E428" s="2"/>
    </row>
    <row r="429" ht="12.75" customHeight="1" spans="5:5">
      <c r="E429" s="2"/>
    </row>
    <row r="430" ht="12.75" customHeight="1" spans="5:5">
      <c r="E430" s="2"/>
    </row>
    <row r="431" ht="12.75" customHeight="1" spans="5:5">
      <c r="E431" s="2"/>
    </row>
    <row r="432" ht="12.75" customHeight="1" spans="5:5">
      <c r="E432" s="2"/>
    </row>
    <row r="433" ht="12.75" customHeight="1" spans="5:5">
      <c r="E433" s="2"/>
    </row>
    <row r="434" ht="12.75" customHeight="1" spans="5:5">
      <c r="E434" s="2"/>
    </row>
    <row r="435" ht="12.75" customHeight="1" spans="5:5">
      <c r="E435" s="2"/>
    </row>
    <row r="436" ht="12.75" customHeight="1" spans="5:5">
      <c r="E436" s="2"/>
    </row>
    <row r="437" ht="12.75" customHeight="1" spans="5:5">
      <c r="E437" s="2"/>
    </row>
    <row r="438" ht="12.75" customHeight="1" spans="5:5">
      <c r="E438" s="2"/>
    </row>
    <row r="439" ht="12.75" customHeight="1" spans="5:5">
      <c r="E439" s="2"/>
    </row>
    <row r="440" ht="12.75" customHeight="1" spans="5:5">
      <c r="E440" s="2"/>
    </row>
    <row r="441" ht="12.75" customHeight="1" spans="5:5">
      <c r="E441" s="2"/>
    </row>
    <row r="442" ht="12.75" customHeight="1" spans="5:5">
      <c r="E442" s="2"/>
    </row>
    <row r="443" ht="12.75" customHeight="1" spans="5:5">
      <c r="E443" s="2"/>
    </row>
    <row r="444" ht="12.75" customHeight="1" spans="5:5">
      <c r="E444" s="2"/>
    </row>
    <row r="445" ht="12.75" customHeight="1" spans="5:5">
      <c r="E445" s="2"/>
    </row>
    <row r="446" ht="12.75" customHeight="1" spans="5:5">
      <c r="E446" s="2"/>
    </row>
    <row r="447" ht="12.75" customHeight="1" spans="5:5">
      <c r="E447" s="2"/>
    </row>
    <row r="448" ht="12.75" customHeight="1" spans="5:5">
      <c r="E448" s="2"/>
    </row>
    <row r="449" ht="12.75" customHeight="1" spans="5:5">
      <c r="E449" s="2"/>
    </row>
    <row r="450" ht="12.75" customHeight="1" spans="5:5">
      <c r="E450" s="2"/>
    </row>
    <row r="451" ht="12.75" customHeight="1" spans="5:5">
      <c r="E451" s="2"/>
    </row>
    <row r="452" ht="12.75" customHeight="1" spans="5:5">
      <c r="E452" s="2"/>
    </row>
    <row r="453" ht="12.75" customHeight="1" spans="5:5">
      <c r="E453" s="2"/>
    </row>
    <row r="454" ht="12.75" customHeight="1" spans="5:5">
      <c r="E454" s="2"/>
    </row>
    <row r="455" ht="12.75" customHeight="1" spans="5:5">
      <c r="E455" s="2"/>
    </row>
    <row r="456" ht="12.75" customHeight="1" spans="5:5">
      <c r="E456" s="2"/>
    </row>
    <row r="457" ht="12.75" customHeight="1" spans="5:5">
      <c r="E457" s="2"/>
    </row>
    <row r="458" ht="12.75" customHeight="1" spans="5:5">
      <c r="E458" s="2"/>
    </row>
    <row r="459" ht="12.75" customHeight="1" spans="5:5">
      <c r="E459" s="2"/>
    </row>
    <row r="460" ht="12.75" customHeight="1" spans="5:5">
      <c r="E460" s="2"/>
    </row>
    <row r="461" ht="12.75" customHeight="1" spans="5:5">
      <c r="E461" s="2"/>
    </row>
    <row r="462" ht="12.75" customHeight="1" spans="5:5">
      <c r="E462" s="2"/>
    </row>
    <row r="463" ht="12.75" customHeight="1" spans="5:5">
      <c r="E463" s="2"/>
    </row>
    <row r="464" ht="12.75" customHeight="1" spans="5:5">
      <c r="E464" s="2"/>
    </row>
    <row r="465" ht="12.75" customHeight="1" spans="5:5">
      <c r="E465" s="2"/>
    </row>
    <row r="466" ht="12.75" customHeight="1" spans="5:5">
      <c r="E466" s="2"/>
    </row>
    <row r="467" ht="12.75" customHeight="1" spans="5:5">
      <c r="E467" s="2"/>
    </row>
    <row r="468" ht="12.75" customHeight="1" spans="5:5">
      <c r="E468" s="2"/>
    </row>
    <row r="469" ht="12.75" customHeight="1" spans="5:5">
      <c r="E469" s="2"/>
    </row>
    <row r="470" ht="12.75" customHeight="1" spans="5:5">
      <c r="E470" s="2"/>
    </row>
    <row r="471" ht="12.75" customHeight="1" spans="5:5">
      <c r="E471" s="2"/>
    </row>
    <row r="472" ht="12.75" customHeight="1" spans="5:5">
      <c r="E472" s="2"/>
    </row>
    <row r="473" ht="12.75" customHeight="1" spans="5:5">
      <c r="E473" s="2"/>
    </row>
    <row r="474" ht="12.75" customHeight="1" spans="5:5">
      <c r="E474" s="2"/>
    </row>
    <row r="475" ht="12.75" customHeight="1" spans="5:5">
      <c r="E475" s="2"/>
    </row>
    <row r="476" ht="12.75" customHeight="1" spans="5:5">
      <c r="E476" s="2"/>
    </row>
    <row r="477" ht="12.75" customHeight="1" spans="5:5">
      <c r="E477" s="2"/>
    </row>
    <row r="478" ht="12.75" customHeight="1" spans="5:5">
      <c r="E478" s="2"/>
    </row>
    <row r="479" ht="12.75" customHeight="1" spans="5:5">
      <c r="E479" s="2"/>
    </row>
    <row r="480" ht="12.75" customHeight="1" spans="5:5">
      <c r="E480" s="2"/>
    </row>
    <row r="481" ht="12.75" customHeight="1" spans="5:5">
      <c r="E481" s="2"/>
    </row>
    <row r="482" ht="12.75" customHeight="1" spans="5:5">
      <c r="E482" s="2"/>
    </row>
    <row r="483" ht="12.75" customHeight="1" spans="5:5">
      <c r="E483" s="2"/>
    </row>
    <row r="484" ht="12.75" customHeight="1" spans="5:5">
      <c r="E484" s="2"/>
    </row>
    <row r="485" ht="12.75" customHeight="1" spans="5:5">
      <c r="E485" s="2"/>
    </row>
    <row r="486" ht="12.75" customHeight="1" spans="5:5">
      <c r="E486" s="2"/>
    </row>
    <row r="487" ht="12.75" customHeight="1" spans="5:5">
      <c r="E487" s="2"/>
    </row>
    <row r="488" ht="12.75" customHeight="1" spans="5:5">
      <c r="E488" s="2"/>
    </row>
    <row r="489" ht="12.75" customHeight="1" spans="5:5">
      <c r="E489" s="2"/>
    </row>
    <row r="490" ht="12.75" customHeight="1" spans="5:5">
      <c r="E490" s="2"/>
    </row>
    <row r="491" ht="12.75" customHeight="1" spans="5:5">
      <c r="E491" s="2"/>
    </row>
    <row r="492" ht="12.75" customHeight="1" spans="5:5">
      <c r="E492" s="2"/>
    </row>
    <row r="493" ht="12.75" customHeight="1" spans="5:5">
      <c r="E493" s="2"/>
    </row>
    <row r="494" ht="12.75" customHeight="1" spans="5:5">
      <c r="E494" s="2"/>
    </row>
    <row r="495" ht="12.75" customHeight="1" spans="5:5">
      <c r="E495" s="2"/>
    </row>
    <row r="496" ht="12.75" customHeight="1" spans="5:5">
      <c r="E496" s="2"/>
    </row>
    <row r="497" ht="12.75" customHeight="1" spans="5:5">
      <c r="E497" s="2"/>
    </row>
    <row r="498" ht="12.75" customHeight="1" spans="5:5">
      <c r="E498" s="2"/>
    </row>
    <row r="499" ht="12.75" customHeight="1" spans="5:5">
      <c r="E499" s="2"/>
    </row>
    <row r="500" ht="12.75" customHeight="1" spans="5:5">
      <c r="E500" s="2"/>
    </row>
    <row r="501" ht="12.75" customHeight="1" spans="5:5">
      <c r="E501" s="2"/>
    </row>
    <row r="502" ht="12.75" customHeight="1" spans="5:5">
      <c r="E502" s="2"/>
    </row>
    <row r="503" ht="12.75" customHeight="1" spans="5:5">
      <c r="E503" s="2"/>
    </row>
    <row r="504" ht="12.75" customHeight="1" spans="5:5">
      <c r="E504" s="2"/>
    </row>
    <row r="505" ht="12.75" customHeight="1" spans="5:5">
      <c r="E505" s="2"/>
    </row>
    <row r="506" ht="12.75" customHeight="1" spans="5:5">
      <c r="E506" s="2"/>
    </row>
    <row r="507" ht="12.75" customHeight="1" spans="5:5">
      <c r="E507" s="2"/>
    </row>
    <row r="508" ht="12.75" customHeight="1" spans="5:5">
      <c r="E508" s="2"/>
    </row>
    <row r="509" ht="12.75" customHeight="1" spans="5:5">
      <c r="E509" s="2"/>
    </row>
    <row r="510" ht="12.75" customHeight="1" spans="5:5">
      <c r="E510" s="2"/>
    </row>
    <row r="511" ht="12.75" customHeight="1" spans="5:5">
      <c r="E511" s="2"/>
    </row>
    <row r="512" ht="12.75" customHeight="1" spans="5:5">
      <c r="E512" s="2"/>
    </row>
    <row r="513" ht="12.75" customHeight="1" spans="5:5">
      <c r="E513" s="2"/>
    </row>
    <row r="514" ht="12.75" customHeight="1" spans="5:5">
      <c r="E514" s="2"/>
    </row>
    <row r="515" ht="12.75" customHeight="1" spans="5:5">
      <c r="E515" s="2"/>
    </row>
    <row r="516" ht="12.75" customHeight="1" spans="5:5">
      <c r="E516" s="2"/>
    </row>
    <row r="517" ht="12.75" customHeight="1" spans="5:5">
      <c r="E517" s="2"/>
    </row>
    <row r="518" ht="12.75" customHeight="1" spans="5:5">
      <c r="E518" s="2"/>
    </row>
    <row r="519" ht="12.75" customHeight="1" spans="5:5">
      <c r="E519" s="2"/>
    </row>
    <row r="520" ht="12.75" customHeight="1" spans="5:5">
      <c r="E520" s="2"/>
    </row>
    <row r="521" ht="12.75" customHeight="1" spans="5:5">
      <c r="E521" s="2"/>
    </row>
    <row r="522" ht="12.75" customHeight="1" spans="5:5">
      <c r="E522" s="2"/>
    </row>
    <row r="523" ht="12.75" customHeight="1" spans="5:5">
      <c r="E523" s="2"/>
    </row>
    <row r="524" ht="12.75" customHeight="1" spans="5:5">
      <c r="E524" s="2"/>
    </row>
    <row r="525" ht="12.75" customHeight="1" spans="5:5">
      <c r="E525" s="2"/>
    </row>
    <row r="526" ht="12.75" customHeight="1" spans="5:5">
      <c r="E526" s="2"/>
    </row>
    <row r="527" ht="12.75" customHeight="1" spans="5:5">
      <c r="E527" s="2"/>
    </row>
    <row r="528" ht="12.75" customHeight="1" spans="5:5">
      <c r="E528" s="2"/>
    </row>
    <row r="529" ht="12.75" customHeight="1" spans="5:5">
      <c r="E529" s="2"/>
    </row>
    <row r="530" ht="12.75" customHeight="1" spans="5:5">
      <c r="E530" s="2"/>
    </row>
    <row r="531" ht="12.75" customHeight="1" spans="5:5">
      <c r="E531" s="2"/>
    </row>
    <row r="532" ht="12.75" customHeight="1" spans="5:5">
      <c r="E532" s="2"/>
    </row>
    <row r="533" ht="12.75" customHeight="1" spans="5:5">
      <c r="E533" s="2"/>
    </row>
    <row r="534" ht="12.75" customHeight="1" spans="5:5">
      <c r="E534" s="2"/>
    </row>
    <row r="535" ht="12.75" customHeight="1" spans="5:5">
      <c r="E535" s="2"/>
    </row>
    <row r="536" ht="12.75" customHeight="1" spans="5:5">
      <c r="E536" s="2"/>
    </row>
    <row r="537" ht="12.75" customHeight="1" spans="5:5">
      <c r="E537" s="2"/>
    </row>
    <row r="538" ht="12.75" customHeight="1" spans="5:5">
      <c r="E538" s="2"/>
    </row>
    <row r="539" ht="12.75" customHeight="1" spans="5:5">
      <c r="E539" s="2"/>
    </row>
    <row r="540" ht="12.75" customHeight="1" spans="5:5">
      <c r="E540" s="2"/>
    </row>
    <row r="541" ht="12.75" customHeight="1" spans="5:5">
      <c r="E541" s="2"/>
    </row>
    <row r="542" ht="12.75" customHeight="1" spans="5:5">
      <c r="E542" s="2"/>
    </row>
    <row r="543" ht="12.75" customHeight="1" spans="5:5">
      <c r="E543" s="2"/>
    </row>
    <row r="544" ht="12.75" customHeight="1" spans="5:5">
      <c r="E544" s="2"/>
    </row>
    <row r="545" ht="12.75" customHeight="1" spans="5:5">
      <c r="E545" s="2"/>
    </row>
    <row r="546" ht="12.75" customHeight="1" spans="5:5">
      <c r="E546" s="2"/>
    </row>
    <row r="547" ht="12.75" customHeight="1" spans="5:5">
      <c r="E547" s="2"/>
    </row>
    <row r="548" ht="12.75" customHeight="1" spans="5:5">
      <c r="E548" s="2"/>
    </row>
    <row r="549" ht="12.75" customHeight="1" spans="5:5">
      <c r="E549" s="2"/>
    </row>
    <row r="550" ht="12.75" customHeight="1" spans="5:5">
      <c r="E550" s="2"/>
    </row>
    <row r="551" ht="12.75" customHeight="1" spans="5:5">
      <c r="E551" s="2"/>
    </row>
    <row r="552" ht="12.75" customHeight="1" spans="5:5">
      <c r="E552" s="2"/>
    </row>
    <row r="553" ht="12.75" customHeight="1" spans="5:5">
      <c r="E553" s="2"/>
    </row>
    <row r="554" ht="12.75" customHeight="1" spans="5:5">
      <c r="E554" s="2"/>
    </row>
    <row r="555" ht="12.75" customHeight="1" spans="5:5">
      <c r="E555" s="2"/>
    </row>
    <row r="556" ht="12.75" customHeight="1" spans="5:5">
      <c r="E556" s="2"/>
    </row>
    <row r="557" ht="12.75" customHeight="1" spans="5:5">
      <c r="E557" s="2"/>
    </row>
    <row r="558" ht="12.75" customHeight="1" spans="5:5">
      <c r="E558" s="2"/>
    </row>
    <row r="559" ht="12.75" customHeight="1" spans="5:5">
      <c r="E559" s="2"/>
    </row>
    <row r="560" ht="12.75" customHeight="1" spans="5:5">
      <c r="E560" s="2"/>
    </row>
    <row r="561" ht="12.75" customHeight="1" spans="5:5">
      <c r="E561" s="2"/>
    </row>
    <row r="562" ht="12.75" customHeight="1" spans="5:5">
      <c r="E562" s="2"/>
    </row>
    <row r="563" ht="12.75" customHeight="1" spans="5:5">
      <c r="E563" s="2"/>
    </row>
    <row r="564" ht="12.75" customHeight="1" spans="5:5">
      <c r="E564" s="2"/>
    </row>
    <row r="565" ht="12.75" customHeight="1" spans="5:5">
      <c r="E565" s="2"/>
    </row>
    <row r="566" ht="12.75" customHeight="1" spans="5:5">
      <c r="E566" s="2"/>
    </row>
    <row r="567" ht="12.75" customHeight="1" spans="5:5">
      <c r="E567" s="2"/>
    </row>
    <row r="568" ht="12.75" customHeight="1" spans="5:5">
      <c r="E568" s="2"/>
    </row>
    <row r="569" ht="12.75" customHeight="1" spans="5:5">
      <c r="E569" s="2"/>
    </row>
    <row r="570" ht="12.75" customHeight="1" spans="5:5">
      <c r="E570" s="2"/>
    </row>
    <row r="571" ht="12.75" customHeight="1" spans="5:5">
      <c r="E571" s="2"/>
    </row>
    <row r="572" ht="12.75" customHeight="1" spans="5:5">
      <c r="E572" s="2"/>
    </row>
    <row r="573" ht="12.75" customHeight="1" spans="5:5">
      <c r="E573" s="2"/>
    </row>
    <row r="574" ht="12.75" customHeight="1" spans="5:5">
      <c r="E574" s="2"/>
    </row>
    <row r="575" ht="12.75" customHeight="1" spans="5:5">
      <c r="E575" s="2"/>
    </row>
    <row r="576" ht="12.75" customHeight="1" spans="5:5">
      <c r="E576" s="2"/>
    </row>
    <row r="577" ht="12.75" customHeight="1" spans="5:5">
      <c r="E577" s="2"/>
    </row>
    <row r="578" ht="12.75" customHeight="1" spans="5:5">
      <c r="E578" s="2"/>
    </row>
    <row r="579" ht="12.75" customHeight="1" spans="5:5">
      <c r="E579" s="2"/>
    </row>
    <row r="580" ht="12.75" customHeight="1" spans="5:5">
      <c r="E580" s="2"/>
    </row>
    <row r="581" ht="12.75" customHeight="1" spans="5:5">
      <c r="E581" s="2"/>
    </row>
    <row r="582" ht="12.75" customHeight="1" spans="5:5">
      <c r="E582" s="2"/>
    </row>
    <row r="583" ht="12.75" customHeight="1" spans="5:5">
      <c r="E583" s="2"/>
    </row>
    <row r="584" ht="12.75" customHeight="1" spans="5:5">
      <c r="E584" s="2"/>
    </row>
    <row r="585" ht="12.75" customHeight="1" spans="5:5">
      <c r="E585" s="2"/>
    </row>
    <row r="586" ht="12.75" customHeight="1" spans="5:5">
      <c r="E586" s="2"/>
    </row>
    <row r="587" ht="12.75" customHeight="1" spans="5:5">
      <c r="E587" s="2"/>
    </row>
    <row r="588" ht="12.75" customHeight="1" spans="5:5">
      <c r="E588" s="2"/>
    </row>
    <row r="589" ht="12.75" customHeight="1" spans="5:5">
      <c r="E589" s="2"/>
    </row>
    <row r="590" ht="12.75" customHeight="1" spans="5:5">
      <c r="E590" s="2"/>
    </row>
    <row r="591" ht="12.75" customHeight="1" spans="5:5">
      <c r="E591" s="2"/>
    </row>
    <row r="592" ht="12.75" customHeight="1" spans="5:5">
      <c r="E592" s="2"/>
    </row>
    <row r="593" ht="12.75" customHeight="1" spans="5:5">
      <c r="E593" s="2"/>
    </row>
    <row r="594" ht="12.75" customHeight="1" spans="5:5">
      <c r="E594" s="2"/>
    </row>
    <row r="595" ht="12.75" customHeight="1" spans="5:5">
      <c r="E595" s="2"/>
    </row>
    <row r="596" ht="12.75" customHeight="1" spans="5:5">
      <c r="E596" s="2"/>
    </row>
    <row r="597" ht="12.75" customHeight="1" spans="5:5">
      <c r="E597" s="2"/>
    </row>
    <row r="598" ht="12.75" customHeight="1" spans="5:5">
      <c r="E598" s="2"/>
    </row>
    <row r="599" ht="12.75" customHeight="1" spans="5:5">
      <c r="E599" s="2"/>
    </row>
    <row r="600" ht="12.75" customHeight="1" spans="5:5">
      <c r="E600" s="2"/>
    </row>
    <row r="601" ht="12.75" customHeight="1" spans="5:5">
      <c r="E601" s="2"/>
    </row>
    <row r="602" ht="12.75" customHeight="1" spans="5:5">
      <c r="E602" s="2"/>
    </row>
    <row r="603" ht="12.75" customHeight="1" spans="5:5">
      <c r="E603" s="2"/>
    </row>
    <row r="604" ht="12.75" customHeight="1" spans="5:5">
      <c r="E604" s="2"/>
    </row>
    <row r="605" ht="12.75" customHeight="1" spans="5:5">
      <c r="E605" s="2"/>
    </row>
    <row r="606" ht="12.75" customHeight="1" spans="5:5">
      <c r="E606" s="2"/>
    </row>
    <row r="607" ht="12.75" customHeight="1" spans="5:5">
      <c r="E607" s="2"/>
    </row>
    <row r="608" ht="12.75" customHeight="1" spans="5:5">
      <c r="E608" s="2"/>
    </row>
    <row r="609" ht="12.75" customHeight="1" spans="5:5">
      <c r="E609" s="2"/>
    </row>
    <row r="610" ht="12.75" customHeight="1" spans="5:5">
      <c r="E610" s="2"/>
    </row>
    <row r="611" ht="12.75" customHeight="1" spans="5:5">
      <c r="E611" s="2"/>
    </row>
    <row r="612" ht="12.75" customHeight="1" spans="5:5">
      <c r="E612" s="2"/>
    </row>
    <row r="613" ht="12.75" customHeight="1" spans="5:5">
      <c r="E613" s="2"/>
    </row>
    <row r="614" ht="12.75" customHeight="1" spans="5:5">
      <c r="E614" s="2"/>
    </row>
    <row r="615" ht="12.75" customHeight="1" spans="5:5">
      <c r="E615" s="2"/>
    </row>
    <row r="616" ht="12.75" customHeight="1" spans="5:5">
      <c r="E616" s="2"/>
    </row>
    <row r="617" ht="12.75" customHeight="1" spans="5:5">
      <c r="E617" s="2"/>
    </row>
    <row r="618" ht="12.75" customHeight="1" spans="5:5">
      <c r="E618" s="2"/>
    </row>
    <row r="619" ht="12.75" customHeight="1" spans="5:5">
      <c r="E619" s="2"/>
    </row>
    <row r="620" ht="12.75" customHeight="1" spans="5:5">
      <c r="E620" s="2"/>
    </row>
    <row r="621" ht="12.75" customHeight="1" spans="5:5">
      <c r="E621" s="2"/>
    </row>
    <row r="622" ht="12.75" customHeight="1" spans="5:5">
      <c r="E622" s="2"/>
    </row>
    <row r="623" ht="12.75" customHeight="1" spans="5:5">
      <c r="E623" s="2"/>
    </row>
    <row r="624" ht="12.75" customHeight="1" spans="5:5">
      <c r="E624" s="2"/>
    </row>
    <row r="625" ht="12.75" customHeight="1" spans="5:5">
      <c r="E625" s="2"/>
    </row>
    <row r="626" ht="12.75" customHeight="1" spans="5:5">
      <c r="E626" s="2"/>
    </row>
    <row r="627" ht="12.75" customHeight="1" spans="5:5">
      <c r="E627" s="2"/>
    </row>
    <row r="628" ht="12.75" customHeight="1" spans="5:5">
      <c r="E628" s="2"/>
    </row>
    <row r="629" ht="12.75" customHeight="1" spans="5:5">
      <c r="E629" s="2"/>
    </row>
    <row r="630" ht="12.75" customHeight="1" spans="5:5">
      <c r="E630" s="2"/>
    </row>
    <row r="631" ht="12.75" customHeight="1" spans="5:5">
      <c r="E631" s="2"/>
    </row>
    <row r="632" ht="12.75" customHeight="1" spans="5:5">
      <c r="E632" s="2"/>
    </row>
    <row r="633" ht="12.75" customHeight="1" spans="5:5">
      <c r="E633" s="2"/>
    </row>
    <row r="634" ht="12.75" customHeight="1" spans="5:5">
      <c r="E634" s="2"/>
    </row>
    <row r="635" ht="12.75" customHeight="1" spans="5:5">
      <c r="E635" s="2"/>
    </row>
    <row r="636" ht="12.75" customHeight="1" spans="5:5">
      <c r="E636" s="2"/>
    </row>
    <row r="637" ht="12.75" customHeight="1" spans="5:5">
      <c r="E637" s="2"/>
    </row>
    <row r="638" ht="12.75" customHeight="1" spans="5:5">
      <c r="E638" s="2"/>
    </row>
    <row r="639" ht="12.75" customHeight="1" spans="5:5">
      <c r="E639" s="2"/>
    </row>
    <row r="640" ht="12.75" customHeight="1" spans="5:5">
      <c r="E640" s="2"/>
    </row>
    <row r="641" ht="12.75" customHeight="1" spans="5:5">
      <c r="E641" s="2"/>
    </row>
    <row r="642" ht="12.75" customHeight="1" spans="5:5">
      <c r="E642" s="2"/>
    </row>
    <row r="643" ht="12.75" customHeight="1" spans="5:5">
      <c r="E643" s="2"/>
    </row>
    <row r="644" ht="12.75" customHeight="1" spans="5:5">
      <c r="E644" s="2"/>
    </row>
    <row r="645" ht="12.75" customHeight="1" spans="5:5">
      <c r="E645" s="2"/>
    </row>
    <row r="646" ht="12.75" customHeight="1" spans="5:5">
      <c r="E646" s="2"/>
    </row>
    <row r="647" ht="12.75" customHeight="1" spans="5:5">
      <c r="E647" s="2"/>
    </row>
    <row r="648" ht="12.75" customHeight="1" spans="5:5">
      <c r="E648" s="2"/>
    </row>
    <row r="649" ht="12.75" customHeight="1" spans="5:5">
      <c r="E649" s="2"/>
    </row>
    <row r="650" ht="12.75" customHeight="1" spans="5:5">
      <c r="E650" s="2"/>
    </row>
    <row r="651" ht="12.75" customHeight="1" spans="5:5">
      <c r="E651" s="2"/>
    </row>
    <row r="652" ht="12.75" customHeight="1" spans="5:5">
      <c r="E652" s="2"/>
    </row>
    <row r="653" ht="12.75" customHeight="1" spans="5:5">
      <c r="E653" s="2"/>
    </row>
    <row r="654" ht="12.75" customHeight="1" spans="5:5">
      <c r="E654" s="2"/>
    </row>
    <row r="655" ht="12.75" customHeight="1" spans="5:5">
      <c r="E655" s="2"/>
    </row>
    <row r="656" ht="12.75" customHeight="1" spans="5:5">
      <c r="E656" s="2"/>
    </row>
    <row r="657" ht="12.75" customHeight="1" spans="5:5">
      <c r="E657" s="2"/>
    </row>
    <row r="658" ht="12.75" customHeight="1" spans="5:5">
      <c r="E658" s="2"/>
    </row>
    <row r="659" ht="12.75" customHeight="1" spans="5:5">
      <c r="E659" s="2"/>
    </row>
    <row r="660" ht="12.75" customHeight="1" spans="5:5">
      <c r="E660" s="2"/>
    </row>
    <row r="661" ht="12.75" customHeight="1" spans="5:5">
      <c r="E661" s="2"/>
    </row>
    <row r="662" ht="12.75" customHeight="1" spans="5:5">
      <c r="E662" s="2"/>
    </row>
    <row r="663" ht="12.75" customHeight="1" spans="5:5">
      <c r="E663" s="2"/>
    </row>
    <row r="664" ht="12.75" customHeight="1" spans="5:5">
      <c r="E664" s="2"/>
    </row>
    <row r="665" ht="12.75" customHeight="1" spans="5:5">
      <c r="E665" s="2"/>
    </row>
    <row r="666" ht="12.75" customHeight="1" spans="5:5">
      <c r="E666" s="2"/>
    </row>
    <row r="667" ht="12.75" customHeight="1" spans="5:5">
      <c r="E667" s="2"/>
    </row>
    <row r="668" ht="12.75" customHeight="1" spans="5:5">
      <c r="E668" s="2"/>
    </row>
    <row r="669" ht="12.75" customHeight="1" spans="5:5">
      <c r="E669" s="2"/>
    </row>
    <row r="670" ht="12.75" customHeight="1" spans="5:5">
      <c r="E670" s="2"/>
    </row>
    <row r="671" ht="12.75" customHeight="1" spans="5:5">
      <c r="E671" s="2"/>
    </row>
    <row r="672" ht="12.75" customHeight="1" spans="5:5">
      <c r="E672" s="2"/>
    </row>
    <row r="673" ht="12.75" customHeight="1" spans="5:5">
      <c r="E673" s="2"/>
    </row>
    <row r="674" ht="12.75" customHeight="1" spans="5:5">
      <c r="E674" s="2"/>
    </row>
    <row r="675" ht="12.75" customHeight="1" spans="5:5">
      <c r="E675" s="2"/>
    </row>
    <row r="676" ht="12.75" customHeight="1" spans="5:5">
      <c r="E676" s="2"/>
    </row>
    <row r="677" ht="12.75" customHeight="1" spans="5:5">
      <c r="E677" s="2"/>
    </row>
    <row r="678" ht="12.75" customHeight="1" spans="5:5">
      <c r="E678" s="2"/>
    </row>
    <row r="679" ht="12.75" customHeight="1" spans="5:5">
      <c r="E679" s="2"/>
    </row>
    <row r="680" ht="12.75" customHeight="1" spans="5:5">
      <c r="E680" s="2"/>
    </row>
    <row r="681" ht="12.75" customHeight="1" spans="5:5">
      <c r="E681" s="2"/>
    </row>
    <row r="682" ht="12.75" customHeight="1" spans="5:5">
      <c r="E682" s="2"/>
    </row>
    <row r="683" ht="12.75" customHeight="1" spans="5:5">
      <c r="E683" s="2"/>
    </row>
    <row r="684" ht="12.75" customHeight="1" spans="5:5">
      <c r="E684" s="2"/>
    </row>
    <row r="685" ht="12.75" customHeight="1" spans="5:5">
      <c r="E685" s="2"/>
    </row>
    <row r="686" ht="12.75" customHeight="1" spans="5:5">
      <c r="E686" s="2"/>
    </row>
    <row r="687" ht="12.75" customHeight="1" spans="5:5">
      <c r="E687" s="2"/>
    </row>
    <row r="688" ht="12.75" customHeight="1" spans="5:5">
      <c r="E688" s="2"/>
    </row>
    <row r="689" ht="12.75" customHeight="1" spans="5:5">
      <c r="E689" s="2"/>
    </row>
    <row r="690" ht="12.75" customHeight="1" spans="5:5">
      <c r="E690" s="2"/>
    </row>
    <row r="691" ht="12.75" customHeight="1" spans="5:5">
      <c r="E691" s="2"/>
    </row>
    <row r="692" ht="12.75" customHeight="1" spans="5:5">
      <c r="E692" s="2"/>
    </row>
    <row r="693" ht="12.75" customHeight="1" spans="5:5">
      <c r="E693" s="2"/>
    </row>
    <row r="694" ht="12.75" customHeight="1" spans="5:5">
      <c r="E694" s="2"/>
    </row>
    <row r="695" ht="12.75" customHeight="1" spans="5:5">
      <c r="E695" s="2"/>
    </row>
    <row r="696" ht="12.75" customHeight="1" spans="5:5">
      <c r="E696" s="2"/>
    </row>
    <row r="697" ht="12.75" customHeight="1" spans="5:5">
      <c r="E697" s="2"/>
    </row>
    <row r="698" ht="12.75" customHeight="1" spans="5:5">
      <c r="E698" s="2"/>
    </row>
    <row r="699" ht="12.75" customHeight="1" spans="5:5">
      <c r="E699" s="2"/>
    </row>
    <row r="700" ht="12.75" customHeight="1" spans="5:5">
      <c r="E700" s="2"/>
    </row>
    <row r="701" ht="12.75" customHeight="1" spans="5:5">
      <c r="E701" s="2"/>
    </row>
    <row r="702" ht="12.75" customHeight="1" spans="5:5">
      <c r="E702" s="2"/>
    </row>
    <row r="703" ht="12.75" customHeight="1" spans="5:5">
      <c r="E703" s="2"/>
    </row>
    <row r="704" ht="12.75" customHeight="1" spans="5:5">
      <c r="E704" s="2"/>
    </row>
    <row r="705" ht="12.75" customHeight="1" spans="5:5">
      <c r="E705" s="2"/>
    </row>
    <row r="706" ht="12.75" customHeight="1" spans="5:5">
      <c r="E706" s="2"/>
    </row>
    <row r="707" ht="12.75" customHeight="1" spans="5:5">
      <c r="E707" s="2"/>
    </row>
    <row r="708" ht="12.75" customHeight="1" spans="5:5">
      <c r="E708" s="2"/>
    </row>
    <row r="709" ht="12.75" customHeight="1" spans="5:5">
      <c r="E709" s="2"/>
    </row>
    <row r="710" ht="12.75" customHeight="1" spans="5:5">
      <c r="E710" s="2"/>
    </row>
    <row r="711" ht="12.75" customHeight="1" spans="5:5">
      <c r="E711" s="2"/>
    </row>
    <row r="712" ht="12.75" customHeight="1" spans="5:5">
      <c r="E712" s="2"/>
    </row>
    <row r="713" ht="12.75" customHeight="1" spans="5:5">
      <c r="E713" s="2"/>
    </row>
    <row r="714" ht="12.75" customHeight="1" spans="5:5">
      <c r="E714" s="2"/>
    </row>
    <row r="715" ht="12.75" customHeight="1" spans="5:5">
      <c r="E715" s="2"/>
    </row>
    <row r="716" ht="12.75" customHeight="1" spans="5:5">
      <c r="E716" s="2"/>
    </row>
    <row r="717" ht="12.75" customHeight="1" spans="5:5">
      <c r="E717" s="2"/>
    </row>
    <row r="718" ht="12.75" customHeight="1" spans="5:5">
      <c r="E718" s="2"/>
    </row>
    <row r="719" ht="12.75" customHeight="1" spans="5:5">
      <c r="E719" s="2"/>
    </row>
    <row r="720" ht="12.75" customHeight="1" spans="5:5">
      <c r="E720" s="2"/>
    </row>
    <row r="721" ht="12.75" customHeight="1" spans="5:5">
      <c r="E721" s="2"/>
    </row>
    <row r="722" ht="12.75" customHeight="1" spans="5:5">
      <c r="E722" s="2"/>
    </row>
    <row r="723" ht="12.75" customHeight="1" spans="5:5">
      <c r="E723" s="2"/>
    </row>
    <row r="724" ht="12.75" customHeight="1" spans="5:5">
      <c r="E724" s="2"/>
    </row>
    <row r="725" ht="12.75" customHeight="1" spans="5:5">
      <c r="E725" s="2"/>
    </row>
    <row r="726" ht="12.75" customHeight="1" spans="5:5">
      <c r="E726" s="2"/>
    </row>
    <row r="727" ht="12.75" customHeight="1" spans="5:5">
      <c r="E727" s="2"/>
    </row>
    <row r="728" ht="12.75" customHeight="1" spans="5:5">
      <c r="E728" s="2"/>
    </row>
    <row r="729" ht="12.75" customHeight="1" spans="5:5">
      <c r="E729" s="2"/>
    </row>
    <row r="730" ht="12.75" customHeight="1" spans="5:5">
      <c r="E730" s="2"/>
    </row>
    <row r="731" ht="12.75" customHeight="1" spans="5:5">
      <c r="E731" s="2"/>
    </row>
    <row r="732" ht="12.75" customHeight="1" spans="5:5">
      <c r="E732" s="2"/>
    </row>
    <row r="733" ht="12.75" customHeight="1" spans="5:5">
      <c r="E733" s="2"/>
    </row>
    <row r="734" ht="12.75" customHeight="1" spans="5:5">
      <c r="E734" s="2"/>
    </row>
    <row r="735" ht="12.75" customHeight="1" spans="5:5">
      <c r="E735" s="2"/>
    </row>
    <row r="736" ht="12.75" customHeight="1" spans="5:5">
      <c r="E736" s="2"/>
    </row>
    <row r="737" ht="12.75" customHeight="1" spans="5:5">
      <c r="E737" s="2"/>
    </row>
    <row r="738" ht="12.75" customHeight="1" spans="5:5">
      <c r="E738" s="2"/>
    </row>
    <row r="739" ht="12.75" customHeight="1" spans="5:5">
      <c r="E739" s="2"/>
    </row>
    <row r="740" ht="12.75" customHeight="1" spans="5:5">
      <c r="E740" s="2"/>
    </row>
    <row r="741" ht="12.75" customHeight="1" spans="5:5">
      <c r="E741" s="2"/>
    </row>
    <row r="742" ht="12.75" customHeight="1" spans="5:5">
      <c r="E742" s="2"/>
    </row>
    <row r="743" ht="12.75" customHeight="1" spans="5:5">
      <c r="E743" s="2"/>
    </row>
    <row r="744" ht="12.75" customHeight="1" spans="5:5">
      <c r="E744" s="2"/>
    </row>
    <row r="745" ht="12.75" customHeight="1" spans="5:5">
      <c r="E745" s="2"/>
    </row>
    <row r="746" ht="12.75" customHeight="1" spans="5:5">
      <c r="E746" s="2"/>
    </row>
    <row r="747" ht="12.75" customHeight="1" spans="5:5">
      <c r="E747" s="2"/>
    </row>
    <row r="748" ht="12.75" customHeight="1" spans="5:5">
      <c r="E748" s="2"/>
    </row>
    <row r="749" ht="12.75" customHeight="1" spans="5:5">
      <c r="E749" s="2"/>
    </row>
    <row r="750" ht="12.75" customHeight="1" spans="5:5">
      <c r="E750" s="2"/>
    </row>
    <row r="751" ht="12.75" customHeight="1" spans="5:5">
      <c r="E751" s="2"/>
    </row>
    <row r="752" ht="12.75" customHeight="1" spans="5:5">
      <c r="E752" s="2"/>
    </row>
    <row r="753" ht="12.75" customHeight="1" spans="5:5">
      <c r="E753" s="2"/>
    </row>
    <row r="754" ht="12.75" customHeight="1" spans="5:5">
      <c r="E754" s="2"/>
    </row>
    <row r="755" ht="12.75" customHeight="1" spans="5:5">
      <c r="E755" s="2"/>
    </row>
    <row r="756" ht="12.75" customHeight="1" spans="5:5">
      <c r="E756" s="2"/>
    </row>
    <row r="757" ht="12.75" customHeight="1" spans="5:5">
      <c r="E757" s="2"/>
    </row>
    <row r="758" ht="12.75" customHeight="1" spans="5:5">
      <c r="E758" s="2"/>
    </row>
    <row r="759" ht="12.75" customHeight="1" spans="5:5">
      <c r="E759" s="2"/>
    </row>
    <row r="760" ht="12.75" customHeight="1" spans="5:5">
      <c r="E760" s="2"/>
    </row>
    <row r="761" ht="12.75" customHeight="1" spans="5:5">
      <c r="E761" s="2"/>
    </row>
    <row r="762" ht="12.75" customHeight="1" spans="5:5">
      <c r="E762" s="2"/>
    </row>
    <row r="763" ht="12.75" customHeight="1" spans="5:5">
      <c r="E763" s="2"/>
    </row>
    <row r="764" ht="12.75" customHeight="1" spans="5:5">
      <c r="E764" s="2"/>
    </row>
    <row r="765" ht="12.75" customHeight="1" spans="5:5">
      <c r="E765" s="2"/>
    </row>
    <row r="766" ht="12.75" customHeight="1" spans="5:5">
      <c r="E766" s="2"/>
    </row>
    <row r="767" ht="12.75" customHeight="1" spans="5:5">
      <c r="E767" s="2"/>
    </row>
    <row r="768" ht="12.75" customHeight="1" spans="5:5">
      <c r="E768" s="2"/>
    </row>
    <row r="769" ht="12.75" customHeight="1" spans="5:5">
      <c r="E769" s="2"/>
    </row>
    <row r="770" ht="12.75" customHeight="1" spans="5:5">
      <c r="E770" s="2"/>
    </row>
    <row r="771" ht="12.75" customHeight="1" spans="5:5">
      <c r="E771" s="2"/>
    </row>
    <row r="772" ht="12.75" customHeight="1" spans="5:5">
      <c r="E772" s="2"/>
    </row>
    <row r="773" ht="12.75" customHeight="1" spans="5:5">
      <c r="E773" s="2"/>
    </row>
    <row r="774" ht="12.75" customHeight="1" spans="5:5">
      <c r="E774" s="2"/>
    </row>
    <row r="775" ht="12.75" customHeight="1" spans="5:5">
      <c r="E775" s="2"/>
    </row>
    <row r="776" ht="12.75" customHeight="1" spans="5:5">
      <c r="E776" s="2"/>
    </row>
    <row r="777" ht="12.75" customHeight="1" spans="5:5">
      <c r="E777" s="2"/>
    </row>
    <row r="778" ht="12.75" customHeight="1" spans="5:5">
      <c r="E778" s="2"/>
    </row>
    <row r="779" ht="12.75" customHeight="1" spans="5:5">
      <c r="E779" s="2"/>
    </row>
    <row r="780" ht="12.75" customHeight="1" spans="5:5">
      <c r="E780" s="2"/>
    </row>
    <row r="781" ht="12.75" customHeight="1" spans="5:5">
      <c r="E781" s="2"/>
    </row>
    <row r="782" ht="12.75" customHeight="1" spans="5:5">
      <c r="E782" s="2"/>
    </row>
    <row r="783" ht="12.75" customHeight="1" spans="5:5">
      <c r="E783" s="2"/>
    </row>
    <row r="784" ht="12.75" customHeight="1" spans="5:5">
      <c r="E784" s="2"/>
    </row>
    <row r="785" ht="12.75" customHeight="1" spans="5:5">
      <c r="E785" s="2"/>
    </row>
    <row r="786" ht="12.75" customHeight="1" spans="5:5">
      <c r="E786" s="2"/>
    </row>
    <row r="787" ht="12.75" customHeight="1" spans="5:5">
      <c r="E787" s="2"/>
    </row>
    <row r="788" ht="12.75" customHeight="1" spans="5:5">
      <c r="E788" s="2"/>
    </row>
    <row r="789" ht="12.75" customHeight="1" spans="5:5">
      <c r="E789" s="2"/>
    </row>
    <row r="790" ht="12.75" customHeight="1" spans="5:5">
      <c r="E790" s="2"/>
    </row>
    <row r="791" ht="12.75" customHeight="1" spans="5:5">
      <c r="E791" s="2"/>
    </row>
    <row r="792" ht="12.75" customHeight="1" spans="5:5">
      <c r="E792" s="2"/>
    </row>
    <row r="793" ht="12.75" customHeight="1" spans="5:5">
      <c r="E793" s="2"/>
    </row>
    <row r="794" ht="12.75" customHeight="1" spans="5:5">
      <c r="E794" s="2"/>
    </row>
    <row r="795" ht="12.75" customHeight="1" spans="5:5">
      <c r="E795" s="2"/>
    </row>
    <row r="796" ht="12.75" customHeight="1" spans="5:5">
      <c r="E796" s="2"/>
    </row>
    <row r="797" ht="12.75" customHeight="1" spans="5:5">
      <c r="E797" s="2"/>
    </row>
    <row r="798" ht="12.75" customHeight="1" spans="5:5">
      <c r="E798" s="2"/>
    </row>
    <row r="799" ht="12.75" customHeight="1" spans="5:5">
      <c r="E799" s="2"/>
    </row>
    <row r="800" ht="12.75" customHeight="1" spans="5:5">
      <c r="E800" s="2"/>
    </row>
    <row r="801" ht="12.75" customHeight="1" spans="5:5">
      <c r="E801" s="2"/>
    </row>
    <row r="802" ht="12.75" customHeight="1" spans="5:5">
      <c r="E802" s="2"/>
    </row>
    <row r="803" ht="12.75" customHeight="1" spans="5:5">
      <c r="E803" s="2"/>
    </row>
    <row r="804" ht="12.75" customHeight="1" spans="5:5">
      <c r="E804" s="2"/>
    </row>
    <row r="805" ht="12.75" customHeight="1" spans="5:5">
      <c r="E805" s="2"/>
    </row>
    <row r="806" ht="12.75" customHeight="1" spans="5:5">
      <c r="E806" s="2"/>
    </row>
    <row r="807" ht="12.75" customHeight="1" spans="5:5">
      <c r="E807" s="2"/>
    </row>
    <row r="808" ht="12.75" customHeight="1" spans="5:5">
      <c r="E808" s="2"/>
    </row>
    <row r="809" ht="12.75" customHeight="1" spans="5:5">
      <c r="E809" s="2"/>
    </row>
    <row r="810" ht="12.75" customHeight="1" spans="5:5">
      <c r="E810" s="2"/>
    </row>
    <row r="811" ht="12.75" customHeight="1" spans="5:5">
      <c r="E811" s="2"/>
    </row>
    <row r="812" ht="12.75" customHeight="1" spans="5:5">
      <c r="E812" s="2"/>
    </row>
    <row r="813" ht="12.75" customHeight="1" spans="5:5">
      <c r="E813" s="2"/>
    </row>
    <row r="814" ht="12.75" customHeight="1" spans="5:5">
      <c r="E814" s="2"/>
    </row>
    <row r="815" ht="12.75" customHeight="1" spans="5:5">
      <c r="E815" s="2"/>
    </row>
    <row r="816" ht="12.75" customHeight="1" spans="5:5">
      <c r="E816" s="2"/>
    </row>
    <row r="817" ht="12.75" customHeight="1" spans="5:5">
      <c r="E817" s="2"/>
    </row>
    <row r="818" ht="12.75" customHeight="1" spans="5:5">
      <c r="E818" s="2"/>
    </row>
    <row r="819" ht="12.75" customHeight="1" spans="5:5">
      <c r="E819" s="2"/>
    </row>
    <row r="820" ht="12.75" customHeight="1" spans="5:5">
      <c r="E820" s="2"/>
    </row>
    <row r="821" ht="12.75" customHeight="1" spans="5:5">
      <c r="E821" s="2"/>
    </row>
    <row r="822" ht="12.75" customHeight="1" spans="5:5">
      <c r="E822" s="2"/>
    </row>
    <row r="823" ht="12.75" customHeight="1" spans="5:5">
      <c r="E823" s="2"/>
    </row>
    <row r="824" ht="12.75" customHeight="1" spans="5:5">
      <c r="E824" s="2"/>
    </row>
    <row r="825" ht="12.75" customHeight="1" spans="5:5">
      <c r="E825" s="2"/>
    </row>
    <row r="826" ht="12.75" customHeight="1" spans="5:5">
      <c r="E826" s="2"/>
    </row>
    <row r="827" ht="12.75" customHeight="1" spans="5:5">
      <c r="E827" s="2"/>
    </row>
    <row r="828" ht="12.75" customHeight="1" spans="5:5">
      <c r="E828" s="2"/>
    </row>
    <row r="829" ht="12.75" customHeight="1" spans="5:5">
      <c r="E829" s="2"/>
    </row>
    <row r="830" ht="12.75" customHeight="1" spans="5:5">
      <c r="E830" s="2"/>
    </row>
    <row r="831" ht="12.75" customHeight="1" spans="5:5">
      <c r="E831" s="2"/>
    </row>
    <row r="832" ht="12.75" customHeight="1" spans="5:5">
      <c r="E832" s="2"/>
    </row>
    <row r="833" ht="12.75" customHeight="1" spans="5:5">
      <c r="E833" s="2"/>
    </row>
    <row r="834" ht="12.75" customHeight="1" spans="5:5">
      <c r="E834" s="2"/>
    </row>
    <row r="835" ht="12.75" customHeight="1" spans="5:5">
      <c r="E835" s="2"/>
    </row>
    <row r="836" ht="12.75" customHeight="1" spans="5:5">
      <c r="E836" s="2"/>
    </row>
    <row r="837" ht="12.75" customHeight="1" spans="5:5">
      <c r="E837" s="2"/>
    </row>
    <row r="838" ht="12.75" customHeight="1" spans="5:5">
      <c r="E838" s="2"/>
    </row>
    <row r="839" ht="12.75" customHeight="1" spans="5:5">
      <c r="E839" s="2"/>
    </row>
    <row r="840" ht="12.75" customHeight="1" spans="5:5">
      <c r="E840" s="2"/>
    </row>
    <row r="841" ht="12.75" customHeight="1" spans="5:5">
      <c r="E841" s="2"/>
    </row>
    <row r="842" ht="12.75" customHeight="1" spans="5:5">
      <c r="E842" s="2"/>
    </row>
    <row r="843" ht="12.75" customHeight="1" spans="5:5">
      <c r="E843" s="2"/>
    </row>
    <row r="844" ht="12.75" customHeight="1" spans="5:5">
      <c r="E844" s="2"/>
    </row>
    <row r="845" ht="12.75" customHeight="1" spans="5:5">
      <c r="E845" s="2"/>
    </row>
    <row r="846" ht="12.75" customHeight="1" spans="5:5">
      <c r="E846" s="2"/>
    </row>
    <row r="847" ht="12.75" customHeight="1" spans="5:5">
      <c r="E847" s="2"/>
    </row>
    <row r="848" ht="12.75" customHeight="1" spans="5:5">
      <c r="E848" s="2"/>
    </row>
    <row r="849" ht="12.75" customHeight="1" spans="5:5">
      <c r="E849" s="2"/>
    </row>
    <row r="850" ht="12.75" customHeight="1" spans="5:5">
      <c r="E850" s="2"/>
    </row>
    <row r="851" ht="12.75" customHeight="1" spans="5:5">
      <c r="E851" s="2"/>
    </row>
    <row r="852" ht="12.75" customHeight="1" spans="5:5">
      <c r="E852" s="2"/>
    </row>
    <row r="853" ht="12.75" customHeight="1" spans="5:5">
      <c r="E853" s="2"/>
    </row>
    <row r="854" ht="12.75" customHeight="1" spans="5:5">
      <c r="E854" s="2"/>
    </row>
    <row r="855" ht="12.75" customHeight="1" spans="5:5">
      <c r="E855" s="2"/>
    </row>
    <row r="856" ht="12.75" customHeight="1" spans="5:5">
      <c r="E856" s="2"/>
    </row>
    <row r="857" ht="12.75" customHeight="1" spans="5:5">
      <c r="E857" s="2"/>
    </row>
    <row r="858" ht="12.75" customHeight="1" spans="5:5">
      <c r="E858" s="2"/>
    </row>
    <row r="859" ht="12.75" customHeight="1" spans="5:5">
      <c r="E859" s="2"/>
    </row>
    <row r="860" ht="12.75" customHeight="1" spans="5:5">
      <c r="E860" s="2"/>
    </row>
    <row r="861" ht="12.75" customHeight="1" spans="5:5">
      <c r="E861" s="2"/>
    </row>
    <row r="862" ht="12.75" customHeight="1" spans="5:5">
      <c r="E862" s="2"/>
    </row>
    <row r="863" ht="12.75" customHeight="1" spans="5:5">
      <c r="E863" s="2"/>
    </row>
    <row r="864" ht="12.75" customHeight="1" spans="5:5">
      <c r="E864" s="2"/>
    </row>
    <row r="865" ht="12.75" customHeight="1" spans="5:5">
      <c r="E865" s="2"/>
    </row>
    <row r="866" ht="12.75" customHeight="1" spans="5:5">
      <c r="E866" s="2"/>
    </row>
    <row r="867" ht="12.75" customHeight="1" spans="5:5">
      <c r="E867" s="2"/>
    </row>
    <row r="868" ht="12.75" customHeight="1" spans="5:5">
      <c r="E868" s="2"/>
    </row>
    <row r="869" ht="12.75" customHeight="1" spans="5:5">
      <c r="E869" s="2"/>
    </row>
    <row r="870" ht="12.75" customHeight="1" spans="5:5">
      <c r="E870" s="2"/>
    </row>
    <row r="871" ht="12.75" customHeight="1" spans="5:5">
      <c r="E871" s="2"/>
    </row>
    <row r="872" ht="12.75" customHeight="1" spans="5:5">
      <c r="E872" s="2"/>
    </row>
    <row r="873" ht="12.75" customHeight="1" spans="5:5">
      <c r="E873" s="2"/>
    </row>
    <row r="874" ht="12.75" customHeight="1" spans="5:5">
      <c r="E874" s="2"/>
    </row>
    <row r="875" ht="12.75" customHeight="1" spans="5:5">
      <c r="E875" s="2"/>
    </row>
    <row r="876" ht="12.75" customHeight="1" spans="5:5">
      <c r="E876" s="2"/>
    </row>
    <row r="877" ht="12.75" customHeight="1" spans="5:5">
      <c r="E877" s="2"/>
    </row>
    <row r="878" ht="12.75" customHeight="1" spans="5:5">
      <c r="E878" s="2"/>
    </row>
    <row r="879" ht="12.75" customHeight="1" spans="5:5">
      <c r="E879" s="2"/>
    </row>
    <row r="880" ht="12.75" customHeight="1" spans="5:5">
      <c r="E880" s="2"/>
    </row>
    <row r="881" ht="12.75" customHeight="1" spans="5:5">
      <c r="E881" s="2"/>
    </row>
    <row r="882" ht="12.75" customHeight="1" spans="5:5">
      <c r="E882" s="2"/>
    </row>
    <row r="883" ht="12.75" customHeight="1" spans="5:5">
      <c r="E883" s="2"/>
    </row>
    <row r="884" ht="12.75" customHeight="1" spans="5:5">
      <c r="E884" s="2"/>
    </row>
    <row r="885" ht="12.75" customHeight="1" spans="5:5">
      <c r="E885" s="2"/>
    </row>
    <row r="886" ht="12.75" customHeight="1" spans="5:5">
      <c r="E886" s="2"/>
    </row>
    <row r="887" ht="12.75" customHeight="1" spans="5:5">
      <c r="E887" s="2"/>
    </row>
    <row r="888" ht="12.75" customHeight="1" spans="5:5">
      <c r="E888" s="2"/>
    </row>
    <row r="889" ht="12.75" customHeight="1" spans="5:5">
      <c r="E889" s="2"/>
    </row>
    <row r="890" ht="12.75" customHeight="1" spans="5:5">
      <c r="E890" s="2"/>
    </row>
    <row r="891" ht="12.75" customHeight="1" spans="5:5">
      <c r="E891" s="2"/>
    </row>
    <row r="892" ht="12.75" customHeight="1" spans="5:5">
      <c r="E892" s="2"/>
    </row>
    <row r="893" ht="12.75" customHeight="1" spans="5:5">
      <c r="E893" s="2"/>
    </row>
    <row r="894" ht="12.75" customHeight="1" spans="5:5">
      <c r="E894" s="2"/>
    </row>
    <row r="895" ht="12.75" customHeight="1" spans="5:5">
      <c r="E895" s="2"/>
    </row>
    <row r="896" ht="12.75" customHeight="1" spans="5:5">
      <c r="E896" s="2"/>
    </row>
    <row r="897" ht="12.75" customHeight="1" spans="5:5">
      <c r="E897" s="2"/>
    </row>
    <row r="898" ht="12.75" customHeight="1" spans="5:5">
      <c r="E898" s="2"/>
    </row>
    <row r="899" ht="12.75" customHeight="1" spans="5:5">
      <c r="E899" s="2"/>
    </row>
    <row r="900" ht="12.75" customHeight="1" spans="5:5">
      <c r="E900" s="2"/>
    </row>
    <row r="901" ht="12.75" customHeight="1" spans="5:5">
      <c r="E901" s="2"/>
    </row>
    <row r="902" ht="12.75" customHeight="1" spans="5:5">
      <c r="E902" s="2"/>
    </row>
    <row r="903" ht="12.75" customHeight="1" spans="5:5">
      <c r="E903" s="2"/>
    </row>
    <row r="904" ht="12.75" customHeight="1" spans="5:5">
      <c r="E904" s="2"/>
    </row>
    <row r="905" ht="12.75" customHeight="1" spans="5:5">
      <c r="E905" s="2"/>
    </row>
    <row r="906" ht="12.75" customHeight="1" spans="5:5">
      <c r="E906" s="2"/>
    </row>
    <row r="907" ht="12.75" customHeight="1" spans="5:5">
      <c r="E907" s="2"/>
    </row>
    <row r="908" ht="12.75" customHeight="1" spans="5:5">
      <c r="E908" s="2"/>
    </row>
    <row r="909" ht="12.75" customHeight="1" spans="5:5">
      <c r="E909" s="2"/>
    </row>
    <row r="910" ht="12.75" customHeight="1" spans="5:5">
      <c r="E910" s="2"/>
    </row>
    <row r="911" ht="12.75" customHeight="1" spans="5:5">
      <c r="E911" s="2"/>
    </row>
    <row r="912" ht="12.75" customHeight="1" spans="5:5">
      <c r="E912" s="2"/>
    </row>
    <row r="913" ht="12.75" customHeight="1" spans="5:5">
      <c r="E913" s="2"/>
    </row>
    <row r="914" ht="12.75" customHeight="1" spans="5:5">
      <c r="E914" s="2"/>
    </row>
    <row r="915" ht="12.75" customHeight="1" spans="5:5">
      <c r="E915" s="2"/>
    </row>
    <row r="916" ht="12.75" customHeight="1" spans="5:5">
      <c r="E916" s="2"/>
    </row>
    <row r="917" ht="12.75" customHeight="1" spans="5:5">
      <c r="E917" s="2"/>
    </row>
    <row r="918" ht="12.75" customHeight="1" spans="5:5">
      <c r="E918" s="2"/>
    </row>
    <row r="919" ht="12.75" customHeight="1" spans="5:5">
      <c r="E919" s="2"/>
    </row>
    <row r="920" ht="12.75" customHeight="1" spans="5:5">
      <c r="E920" s="2"/>
    </row>
    <row r="921" ht="12.75" customHeight="1" spans="5:5">
      <c r="E921" s="2"/>
    </row>
    <row r="922" ht="12.75" customHeight="1" spans="5:5">
      <c r="E922" s="2"/>
    </row>
    <row r="923" ht="12.75" customHeight="1" spans="5:5">
      <c r="E923" s="2"/>
    </row>
    <row r="924" ht="12.75" customHeight="1" spans="5:5">
      <c r="E924" s="2"/>
    </row>
    <row r="925" ht="12.75" customHeight="1" spans="5:5">
      <c r="E925" s="2"/>
    </row>
    <row r="926" ht="12.75" customHeight="1" spans="5:5">
      <c r="E926" s="2"/>
    </row>
    <row r="927" ht="12.75" customHeight="1" spans="5:5">
      <c r="E927" s="2"/>
    </row>
    <row r="928" ht="12.75" customHeight="1" spans="5:5">
      <c r="E928" s="2"/>
    </row>
    <row r="929" ht="12.75" customHeight="1" spans="5:5">
      <c r="E929" s="2"/>
    </row>
    <row r="930" ht="12.75" customHeight="1" spans="5:5">
      <c r="E930" s="2"/>
    </row>
    <row r="931" ht="12.75" customHeight="1" spans="5:5">
      <c r="E931" s="2"/>
    </row>
    <row r="932" ht="12.75" customHeight="1" spans="5:5">
      <c r="E932" s="2"/>
    </row>
    <row r="933" ht="12.75" customHeight="1" spans="5:5">
      <c r="E933" s="2"/>
    </row>
    <row r="934" ht="12.75" customHeight="1" spans="5:5">
      <c r="E934" s="2"/>
    </row>
    <row r="935" ht="12.75" customHeight="1" spans="5:5">
      <c r="E935" s="2"/>
    </row>
    <row r="936" ht="12.75" customHeight="1" spans="5:5">
      <c r="E936" s="2"/>
    </row>
    <row r="937" ht="12.75" customHeight="1" spans="5:5">
      <c r="E937" s="2"/>
    </row>
    <row r="938" ht="12.75" customHeight="1" spans="5:5">
      <c r="E938" s="2"/>
    </row>
    <row r="939" ht="12.75" customHeight="1" spans="5:5">
      <c r="E939" s="2"/>
    </row>
    <row r="940" ht="12.75" customHeight="1" spans="5:5">
      <c r="E940" s="2"/>
    </row>
    <row r="941" ht="12.75" customHeight="1" spans="5:5">
      <c r="E941" s="2"/>
    </row>
    <row r="942" ht="12.75" customHeight="1" spans="5:5">
      <c r="E942" s="2"/>
    </row>
    <row r="943" ht="12.75" customHeight="1" spans="5:5">
      <c r="E943" s="2"/>
    </row>
    <row r="944" ht="12.75" customHeight="1" spans="5:5">
      <c r="E944" s="2"/>
    </row>
    <row r="945" ht="12.75" customHeight="1" spans="5:5">
      <c r="E945" s="2"/>
    </row>
    <row r="946" ht="12.75" customHeight="1" spans="5:5">
      <c r="E946" s="2"/>
    </row>
    <row r="947" ht="12.75" customHeight="1" spans="5:5">
      <c r="E947" s="2"/>
    </row>
    <row r="948" ht="12.75" customHeight="1" spans="5:5">
      <c r="E948" s="2"/>
    </row>
    <row r="949" ht="12.75" customHeight="1" spans="5:5">
      <c r="E949" s="2"/>
    </row>
    <row r="950" ht="12.75" customHeight="1" spans="5:5">
      <c r="E950" s="2"/>
    </row>
    <row r="951" ht="12.75" customHeight="1" spans="5:5">
      <c r="E951" s="2"/>
    </row>
    <row r="952" ht="12.75" customHeight="1" spans="5:5">
      <c r="E952" s="2"/>
    </row>
    <row r="953" ht="12.75" customHeight="1" spans="5:5">
      <c r="E953" s="2"/>
    </row>
    <row r="954" ht="12.75" customHeight="1" spans="5:5">
      <c r="E954" s="2"/>
    </row>
    <row r="955" ht="12.75" customHeight="1" spans="5:5">
      <c r="E955" s="2"/>
    </row>
    <row r="956" ht="12.75" customHeight="1" spans="5:5">
      <c r="E956" s="2"/>
    </row>
    <row r="957" ht="12.75" customHeight="1" spans="5:5">
      <c r="E957" s="2"/>
    </row>
    <row r="958" ht="12.75" customHeight="1" spans="5:5">
      <c r="E958" s="2"/>
    </row>
    <row r="959" ht="12.75" customHeight="1" spans="5:5">
      <c r="E959" s="2"/>
    </row>
    <row r="960" ht="12.75" customHeight="1" spans="5:5">
      <c r="E960" s="2"/>
    </row>
    <row r="961" ht="12.75" customHeight="1" spans="5:5">
      <c r="E961" s="2"/>
    </row>
    <row r="962" ht="12.75" customHeight="1" spans="5:5">
      <c r="E962" s="2"/>
    </row>
    <row r="963" ht="12.75" customHeight="1" spans="5:5">
      <c r="E963" s="2"/>
    </row>
    <row r="964" ht="12.75" customHeight="1" spans="5:5">
      <c r="E964" s="2"/>
    </row>
    <row r="965" ht="12.75" customHeight="1" spans="5:5">
      <c r="E965" s="2"/>
    </row>
    <row r="966" ht="12.75" customHeight="1" spans="5:5">
      <c r="E966" s="2"/>
    </row>
    <row r="967" ht="12.75" customHeight="1" spans="5:5">
      <c r="E967" s="2"/>
    </row>
    <row r="968" ht="12.75" customHeight="1" spans="5:5">
      <c r="E968" s="2"/>
    </row>
    <row r="969" ht="12.75" customHeight="1" spans="5:5">
      <c r="E969" s="2"/>
    </row>
    <row r="970" ht="12.75" customHeight="1" spans="5:5">
      <c r="E970" s="2"/>
    </row>
    <row r="971" ht="12.75" customHeight="1" spans="5:5">
      <c r="E971" s="2"/>
    </row>
    <row r="972" ht="12.75" customHeight="1" spans="5:5">
      <c r="E972" s="2"/>
    </row>
    <row r="973" ht="12.75" customHeight="1" spans="5:5">
      <c r="E973" s="2"/>
    </row>
    <row r="974" ht="12.75" customHeight="1" spans="5:5">
      <c r="E974" s="2"/>
    </row>
    <row r="975" ht="12.75" customHeight="1" spans="5:5">
      <c r="E975" s="2"/>
    </row>
    <row r="976" ht="12.75" customHeight="1" spans="5:5">
      <c r="E976" s="2"/>
    </row>
    <row r="977" ht="12.75" customHeight="1" spans="5:5">
      <c r="E977" s="2"/>
    </row>
    <row r="978" ht="12.75" customHeight="1" spans="5:5">
      <c r="E978" s="2"/>
    </row>
    <row r="979" ht="12.75" customHeight="1" spans="5:5">
      <c r="E979" s="2"/>
    </row>
    <row r="980" ht="12.75" customHeight="1" spans="5:5">
      <c r="E980" s="2"/>
    </row>
    <row r="981" ht="12.75" customHeight="1" spans="5:5">
      <c r="E981" s="2"/>
    </row>
  </sheetData>
  <mergeCells count="10">
    <mergeCell ref="E11:M11"/>
    <mergeCell ref="N11:V11"/>
    <mergeCell ref="W11:AC11"/>
    <mergeCell ref="AD11:AJ11"/>
    <mergeCell ref="AM11:AN11"/>
    <mergeCell ref="AU11:AX11"/>
    <mergeCell ref="AW12:AX12"/>
    <mergeCell ref="A13:D13"/>
    <mergeCell ref="F47:G47"/>
    <mergeCell ref="AL51:AN51"/>
  </mergeCells>
  <printOptions gridLines="1"/>
  <pageMargins left="0.75" right="0.75" top="1" bottom="1" header="0" footer="0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018"/>
  <sheetViews>
    <sheetView workbookViewId="0">
      <pane xSplit="4" topLeftCell="E1" activePane="topRight" state="frozen"/>
      <selection/>
      <selection pane="topRight" activeCell="F2" sqref="F2"/>
    </sheetView>
  </sheetViews>
  <sheetFormatPr defaultColWidth="12.6285714285714" defaultRowHeight="15" customHeight="1"/>
  <cols>
    <col min="1" max="1" width="5.75238095238095" customWidth="1"/>
    <col min="2" max="2" width="10.6285714285714" customWidth="1"/>
    <col min="3" max="3" width="3.75238095238095" customWidth="1"/>
    <col min="4" max="4" width="32" customWidth="1"/>
    <col min="5" max="5" width="7.75238095238095" customWidth="1"/>
    <col min="6" max="6" width="23.8761904761905" customWidth="1"/>
    <col min="7" max="7" width="5.75238095238095" customWidth="1"/>
    <col min="8" max="8" width="25.1333333333333" customWidth="1"/>
    <col min="9" max="9" width="5.75238095238095" customWidth="1"/>
    <col min="10" max="10" width="13.8761904761905" customWidth="1"/>
    <col min="11" max="11" width="6.13333333333333" customWidth="1"/>
    <col min="12" max="12" width="14" customWidth="1"/>
    <col min="14" max="14" width="8.62857142857143" customWidth="1"/>
    <col min="15" max="15" width="11.1333333333333" customWidth="1"/>
    <col min="16" max="16" width="0.876190476190476" customWidth="1"/>
    <col min="17" max="17" width="15.1333333333333" customWidth="1"/>
    <col min="18" max="18" width="12.8761904761905" customWidth="1"/>
    <col min="19" max="19" width="12.752380952381" customWidth="1"/>
    <col min="20" max="20" width="0.876190476190476" customWidth="1"/>
    <col min="21" max="21" width="5.75238095238095" customWidth="1"/>
    <col min="22" max="22" width="6.75238095238095" customWidth="1"/>
    <col min="23" max="23" width="5.75238095238095" customWidth="1"/>
    <col min="24" max="24" width="10.752380952381" customWidth="1"/>
    <col min="25" max="25" width="5.75238095238095" customWidth="1"/>
    <col min="26" max="27" width="12.752380952381" customWidth="1"/>
    <col min="28" max="29" width="10.752380952381" customWidth="1"/>
  </cols>
  <sheetData>
    <row r="1" ht="12.75" customHeight="1" spans="1:11">
      <c r="A1" s="1" t="s">
        <v>67</v>
      </c>
      <c r="E1" s="2"/>
      <c r="I1" s="3"/>
      <c r="K1" s="3"/>
    </row>
    <row r="2" ht="12" customHeight="1" spans="1:11">
      <c r="A2" s="1"/>
      <c r="E2" s="2"/>
      <c r="I2" s="3"/>
      <c r="K2" s="3"/>
    </row>
    <row r="3" ht="12.75" customHeight="1" spans="1:22">
      <c r="A3" s="3" t="s">
        <v>68</v>
      </c>
      <c r="C3" s="3" t="s">
        <v>69</v>
      </c>
      <c r="D3" s="3" t="s">
        <v>211</v>
      </c>
      <c r="E3" s="4"/>
      <c r="I3" s="3"/>
      <c r="K3" s="3"/>
      <c r="U3" s="27">
        <v>100</v>
      </c>
      <c r="V3" s="27">
        <v>25</v>
      </c>
    </row>
    <row r="4" ht="12.75" customHeight="1" spans="1:22">
      <c r="A4" s="3" t="s">
        <v>71</v>
      </c>
      <c r="C4" s="3" t="s">
        <v>69</v>
      </c>
      <c r="D4" s="3" t="s">
        <v>72</v>
      </c>
      <c r="E4" s="4"/>
      <c r="I4" s="3"/>
      <c r="K4" s="3"/>
      <c r="U4" s="27">
        <v>70</v>
      </c>
      <c r="V4" s="27">
        <f>U4/U3*V3</f>
        <v>17.5</v>
      </c>
    </row>
    <row r="5" ht="12.75" customHeight="1" spans="1:11">
      <c r="A5" s="3" t="s">
        <v>73</v>
      </c>
      <c r="C5" s="3" t="s">
        <v>69</v>
      </c>
      <c r="D5" s="3" t="s">
        <v>74</v>
      </c>
      <c r="E5" s="4"/>
      <c r="I5" s="3"/>
      <c r="K5" s="3"/>
    </row>
    <row r="6" ht="12.75" customHeight="1" spans="1:23">
      <c r="A6" s="3" t="s">
        <v>75</v>
      </c>
      <c r="C6" s="3" t="s">
        <v>69</v>
      </c>
      <c r="D6" s="3" t="s">
        <v>76</v>
      </c>
      <c r="E6" s="4"/>
      <c r="I6" s="3"/>
      <c r="K6" s="3"/>
      <c r="U6" s="28" t="s">
        <v>77</v>
      </c>
      <c r="V6" s="39" t="s">
        <v>69</v>
      </c>
      <c r="W6" s="28" t="s">
        <v>78</v>
      </c>
    </row>
    <row r="7" ht="12.75" customHeight="1" spans="1:23">
      <c r="A7" s="3" t="s">
        <v>79</v>
      </c>
      <c r="C7" s="3" t="s">
        <v>69</v>
      </c>
      <c r="D7" s="46">
        <v>1</v>
      </c>
      <c r="E7" s="4"/>
      <c r="I7" s="3"/>
      <c r="K7" s="3"/>
      <c r="U7" s="28" t="s">
        <v>80</v>
      </c>
      <c r="V7" s="39" t="s">
        <v>69</v>
      </c>
      <c r="W7" s="28" t="s">
        <v>81</v>
      </c>
    </row>
    <row r="8" ht="12.75" customHeight="1" spans="1:23">
      <c r="A8" s="3" t="s">
        <v>82</v>
      </c>
      <c r="C8" s="3" t="s">
        <v>69</v>
      </c>
      <c r="D8" s="3" t="s">
        <v>212</v>
      </c>
      <c r="E8" s="4"/>
      <c r="I8" s="3"/>
      <c r="K8" s="3"/>
      <c r="U8" s="28" t="s">
        <v>84</v>
      </c>
      <c r="V8" s="39" t="s">
        <v>69</v>
      </c>
      <c r="W8" s="28" t="s">
        <v>85</v>
      </c>
    </row>
    <row r="9" ht="12.75" customHeight="1" spans="1:11">
      <c r="A9" s="3" t="s">
        <v>86</v>
      </c>
      <c r="C9" s="3" t="s">
        <v>69</v>
      </c>
      <c r="D9" s="3" t="s">
        <v>213</v>
      </c>
      <c r="E9" s="4"/>
      <c r="I9" s="3"/>
      <c r="K9" s="3"/>
    </row>
    <row r="10" ht="12.75" customHeight="1" spans="1:19">
      <c r="A10" s="5"/>
      <c r="B10" s="5"/>
      <c r="C10" s="5"/>
      <c r="D10" s="5"/>
      <c r="E10" s="6"/>
      <c r="F10" s="7"/>
      <c r="G10" s="7"/>
      <c r="H10" s="7"/>
      <c r="I10" s="7"/>
      <c r="J10" s="7"/>
      <c r="K10" s="7"/>
      <c r="L10" s="7"/>
      <c r="M10" s="7"/>
      <c r="N10" s="7"/>
      <c r="O10" s="7"/>
      <c r="P10" s="5"/>
      <c r="Q10" s="5"/>
      <c r="R10" s="5"/>
      <c r="S10" s="5"/>
    </row>
    <row r="11" ht="12.75" customHeight="1" spans="1:29">
      <c r="A11" s="8" t="s">
        <v>88</v>
      </c>
      <c r="B11" s="8" t="s">
        <v>89</v>
      </c>
      <c r="C11" s="8" t="s">
        <v>90</v>
      </c>
      <c r="D11" s="9" t="s">
        <v>91</v>
      </c>
      <c r="E11" s="9" t="s">
        <v>92</v>
      </c>
      <c r="F11" s="10"/>
      <c r="G11" s="10"/>
      <c r="H11" s="10"/>
      <c r="I11" s="10"/>
      <c r="J11" s="10"/>
      <c r="K11" s="10"/>
      <c r="L11" s="10"/>
      <c r="M11" s="10"/>
      <c r="N11" s="10"/>
      <c r="O11" s="14"/>
      <c r="P11" s="29"/>
      <c r="Q11" s="8" t="s">
        <v>95</v>
      </c>
      <c r="R11" s="9" t="s">
        <v>97</v>
      </c>
      <c r="S11" s="14"/>
      <c r="T11" s="30"/>
      <c r="U11" s="30"/>
      <c r="V11" s="30"/>
      <c r="W11" s="30"/>
      <c r="Z11" s="40" t="s">
        <v>98</v>
      </c>
      <c r="AA11" s="10"/>
      <c r="AB11" s="10"/>
      <c r="AC11" s="14"/>
    </row>
    <row r="12" ht="12.75" customHeight="1" spans="1:29">
      <c r="A12" s="8"/>
      <c r="B12" s="8"/>
      <c r="C12" s="8"/>
      <c r="D12" s="8"/>
      <c r="E12" s="11" t="s">
        <v>99</v>
      </c>
      <c r="F12" s="12" t="s">
        <v>100</v>
      </c>
      <c r="G12" s="12" t="s">
        <v>99</v>
      </c>
      <c r="H12" s="12" t="s">
        <v>101</v>
      </c>
      <c r="I12" s="12" t="s">
        <v>99</v>
      </c>
      <c r="J12" s="12" t="s">
        <v>102</v>
      </c>
      <c r="K12" s="12" t="s">
        <v>99</v>
      </c>
      <c r="L12" s="12" t="s">
        <v>106</v>
      </c>
      <c r="M12" s="24" t="s">
        <v>103</v>
      </c>
      <c r="N12" s="24" t="s">
        <v>104</v>
      </c>
      <c r="O12" s="24" t="s">
        <v>105</v>
      </c>
      <c r="P12" s="31" t="s">
        <v>107</v>
      </c>
      <c r="Q12" s="32" t="s">
        <v>92</v>
      </c>
      <c r="R12" s="8" t="s">
        <v>109</v>
      </c>
      <c r="S12" s="8" t="s">
        <v>110</v>
      </c>
      <c r="T12" s="30"/>
      <c r="U12" s="30"/>
      <c r="V12" s="30"/>
      <c r="W12" s="30"/>
      <c r="X12" s="22"/>
      <c r="Y12" s="22"/>
      <c r="Z12" s="41"/>
      <c r="AA12" s="41"/>
      <c r="AB12" s="42" t="s">
        <v>111</v>
      </c>
      <c r="AC12" s="14"/>
    </row>
    <row r="13" ht="12.75" customHeight="1" spans="1:29">
      <c r="A13" s="13" t="s">
        <v>112</v>
      </c>
      <c r="B13" s="10"/>
      <c r="C13" s="10"/>
      <c r="D13" s="14"/>
      <c r="E13" s="15"/>
      <c r="F13" s="15">
        <v>10</v>
      </c>
      <c r="G13" s="15"/>
      <c r="H13" s="15">
        <v>40</v>
      </c>
      <c r="I13" s="52"/>
      <c r="J13" s="15">
        <v>25</v>
      </c>
      <c r="K13" s="52"/>
      <c r="L13" s="15">
        <v>25</v>
      </c>
      <c r="M13" s="15">
        <f t="shared" ref="M13:M60" si="0">F13+H13+J13+L13</f>
        <v>100</v>
      </c>
      <c r="N13" s="15">
        <v>100</v>
      </c>
      <c r="O13" s="15"/>
      <c r="P13" s="31"/>
      <c r="Q13" s="26">
        <f>M13</f>
        <v>100</v>
      </c>
      <c r="R13" s="26">
        <f>Q13</f>
        <v>100</v>
      </c>
      <c r="S13" s="26"/>
      <c r="T13" s="31"/>
      <c r="U13" s="16" t="s">
        <v>77</v>
      </c>
      <c r="V13" s="16" t="s">
        <v>80</v>
      </c>
      <c r="W13" s="31"/>
      <c r="Z13" s="41" t="s">
        <v>113</v>
      </c>
      <c r="AA13" s="41" t="s">
        <v>114</v>
      </c>
      <c r="AB13" s="41" t="s">
        <v>115</v>
      </c>
      <c r="AC13" s="41" t="s">
        <v>116</v>
      </c>
    </row>
    <row r="14" ht="12.75" customHeight="1" spans="1:29">
      <c r="A14" s="16">
        <v>1</v>
      </c>
      <c r="B14" s="16">
        <v>213100272</v>
      </c>
      <c r="C14" s="16"/>
      <c r="D14" s="17" t="s">
        <v>214</v>
      </c>
      <c r="E14" s="18">
        <v>100</v>
      </c>
      <c r="F14" s="18">
        <f t="shared" ref="F14:F60" si="1">E14/100*$F$13</f>
        <v>10</v>
      </c>
      <c r="G14" s="18">
        <v>100</v>
      </c>
      <c r="H14" s="18">
        <f t="shared" ref="H14:H60" si="2">G14/100*$H$13</f>
        <v>40</v>
      </c>
      <c r="I14" s="53">
        <v>82</v>
      </c>
      <c r="J14" s="18">
        <f t="shared" ref="J14:J60" si="3">I14/100*$J$13</f>
        <v>20.5</v>
      </c>
      <c r="K14" s="53">
        <v>82</v>
      </c>
      <c r="L14" s="18">
        <f t="shared" ref="L14:L60" si="4">K14/100*$L$13</f>
        <v>20.5</v>
      </c>
      <c r="M14" s="18">
        <f t="shared" si="0"/>
        <v>91</v>
      </c>
      <c r="N14" s="18">
        <f t="shared" ref="N14:N60" si="5">M14/$M$13*$N$13</f>
        <v>91</v>
      </c>
      <c r="O14" s="16" t="str">
        <f t="shared" ref="O14:O60" si="6">IF(N14&gt;$U$4,"LULUS","TIDAK LULUS")</f>
        <v>LULUS</v>
      </c>
      <c r="P14" s="31"/>
      <c r="Q14" s="18">
        <f t="shared" ref="Q14:Q60" si="7">M14/$Q$13*100</f>
        <v>91</v>
      </c>
      <c r="R14" s="34">
        <f t="shared" ref="R14:R60" si="8">N14/1</f>
        <v>91</v>
      </c>
      <c r="S14" s="35" t="str">
        <f t="shared" ref="S14:S60" si="9">IF(R14&lt;50,"E",IF(R14&lt;60,"D",IF(R14&lt;65,"C",IF(R14&lt;70,"BC",IF(R14&lt;75,"B",IF(R14&lt;80,"AB",IF(R14&lt;=100,"A","-")))))))</f>
        <v>A</v>
      </c>
      <c r="T14" s="31" t="s">
        <v>118</v>
      </c>
      <c r="U14" s="16" t="s">
        <v>119</v>
      </c>
      <c r="V14" s="43">
        <f t="shared" ref="V14:V60" si="10">R14</f>
        <v>91</v>
      </c>
      <c r="W14" s="31" t="s">
        <v>118</v>
      </c>
      <c r="Y14" s="44" t="s">
        <v>118</v>
      </c>
      <c r="Z14" s="45" t="s">
        <v>120</v>
      </c>
      <c r="AA14" s="45">
        <v>4</v>
      </c>
      <c r="AB14" s="45">
        <v>80</v>
      </c>
      <c r="AC14" s="45">
        <v>100</v>
      </c>
    </row>
    <row r="15" ht="12.75" customHeight="1" spans="1:29">
      <c r="A15" s="16">
        <v>2</v>
      </c>
      <c r="B15" s="16">
        <v>213100231</v>
      </c>
      <c r="C15" s="16"/>
      <c r="D15" s="17" t="s">
        <v>4</v>
      </c>
      <c r="E15" s="18">
        <v>100</v>
      </c>
      <c r="F15" s="18">
        <f t="shared" si="1"/>
        <v>10</v>
      </c>
      <c r="G15" s="18">
        <v>100</v>
      </c>
      <c r="H15" s="18">
        <f t="shared" si="2"/>
        <v>40</v>
      </c>
      <c r="I15" s="53">
        <v>85</v>
      </c>
      <c r="J15" s="18">
        <f t="shared" si="3"/>
        <v>21.25</v>
      </c>
      <c r="K15" s="53">
        <v>80</v>
      </c>
      <c r="L15" s="18">
        <f t="shared" si="4"/>
        <v>20</v>
      </c>
      <c r="M15" s="18">
        <f t="shared" si="0"/>
        <v>91.25</v>
      </c>
      <c r="N15" s="18">
        <f t="shared" si="5"/>
        <v>91.25</v>
      </c>
      <c r="O15" s="16" t="str">
        <f t="shared" si="6"/>
        <v>LULUS</v>
      </c>
      <c r="P15" s="31"/>
      <c r="Q15" s="18">
        <f t="shared" si="7"/>
        <v>91.25</v>
      </c>
      <c r="R15" s="34">
        <f t="shared" si="8"/>
        <v>91.25</v>
      </c>
      <c r="S15" s="35" t="str">
        <f t="shared" si="9"/>
        <v>A</v>
      </c>
      <c r="T15" s="31" t="s">
        <v>118</v>
      </c>
      <c r="U15" s="16" t="s">
        <v>119</v>
      </c>
      <c r="V15" s="43">
        <f t="shared" si="10"/>
        <v>91.25</v>
      </c>
      <c r="W15" s="31" t="s">
        <v>118</v>
      </c>
      <c r="Y15" s="44" t="s">
        <v>118</v>
      </c>
      <c r="Z15" s="45" t="s">
        <v>122</v>
      </c>
      <c r="AA15" s="45">
        <v>3.5</v>
      </c>
      <c r="AB15" s="45">
        <v>75</v>
      </c>
      <c r="AC15" s="45">
        <v>79.99</v>
      </c>
    </row>
    <row r="16" ht="12.75" customHeight="1" spans="1:29">
      <c r="A16" s="16">
        <v>3</v>
      </c>
      <c r="B16" s="16">
        <v>213100241</v>
      </c>
      <c r="C16" s="16"/>
      <c r="D16" s="17" t="s">
        <v>7</v>
      </c>
      <c r="E16" s="18">
        <v>100</v>
      </c>
      <c r="F16" s="18">
        <f t="shared" si="1"/>
        <v>10</v>
      </c>
      <c r="G16" s="18">
        <v>100</v>
      </c>
      <c r="H16" s="18">
        <f t="shared" si="2"/>
        <v>40</v>
      </c>
      <c r="I16" s="53">
        <f t="shared" ref="I16:I18" si="11">K16</f>
        <v>83.075</v>
      </c>
      <c r="J16" s="18">
        <f t="shared" si="3"/>
        <v>20.76875</v>
      </c>
      <c r="K16" s="53">
        <f>'Sheet2 (2)'!AA4</f>
        <v>83.075</v>
      </c>
      <c r="L16" s="18">
        <f t="shared" si="4"/>
        <v>20.76875</v>
      </c>
      <c r="M16" s="18">
        <f t="shared" si="0"/>
        <v>91.5375</v>
      </c>
      <c r="N16" s="18">
        <f t="shared" si="5"/>
        <v>91.5375</v>
      </c>
      <c r="O16" s="16" t="str">
        <f t="shared" si="6"/>
        <v>LULUS</v>
      </c>
      <c r="P16" s="31"/>
      <c r="Q16" s="18">
        <f t="shared" si="7"/>
        <v>91.5375</v>
      </c>
      <c r="R16" s="34">
        <f t="shared" si="8"/>
        <v>91.5375</v>
      </c>
      <c r="S16" s="35" t="str">
        <f t="shared" si="9"/>
        <v>A</v>
      </c>
      <c r="T16" s="31" t="s">
        <v>118</v>
      </c>
      <c r="U16" s="16" t="s">
        <v>119</v>
      </c>
      <c r="V16" s="43">
        <f t="shared" si="10"/>
        <v>91.5375</v>
      </c>
      <c r="W16" s="31" t="s">
        <v>118</v>
      </c>
      <c r="Y16" s="44" t="s">
        <v>118</v>
      </c>
      <c r="Z16" s="45" t="s">
        <v>124</v>
      </c>
      <c r="AA16" s="45">
        <v>3</v>
      </c>
      <c r="AB16" s="45">
        <v>70</v>
      </c>
      <c r="AC16" s="45">
        <v>74.99</v>
      </c>
    </row>
    <row r="17" ht="12.75" customHeight="1" spans="1:29">
      <c r="A17" s="16">
        <v>4</v>
      </c>
      <c r="B17" s="16">
        <v>213100177</v>
      </c>
      <c r="C17" s="16"/>
      <c r="D17" s="17" t="s">
        <v>13</v>
      </c>
      <c r="E17" s="18">
        <v>100</v>
      </c>
      <c r="F17" s="18">
        <f t="shared" si="1"/>
        <v>10</v>
      </c>
      <c r="G17" s="18">
        <v>100</v>
      </c>
      <c r="H17" s="18">
        <f t="shared" si="2"/>
        <v>40</v>
      </c>
      <c r="I17" s="53">
        <f t="shared" si="11"/>
        <v>82.8571428571429</v>
      </c>
      <c r="J17" s="18">
        <f t="shared" si="3"/>
        <v>20.7142857142857</v>
      </c>
      <c r="K17" s="53">
        <f>'Sheet2 (2)'!AA8</f>
        <v>82.8571428571429</v>
      </c>
      <c r="L17" s="18">
        <f t="shared" si="4"/>
        <v>20.7142857142857</v>
      </c>
      <c r="M17" s="18">
        <f t="shared" si="0"/>
        <v>91.4285714285714</v>
      </c>
      <c r="N17" s="18">
        <f t="shared" si="5"/>
        <v>91.4285714285714</v>
      </c>
      <c r="O17" s="16" t="str">
        <f t="shared" si="6"/>
        <v>LULUS</v>
      </c>
      <c r="P17" s="31"/>
      <c r="Q17" s="18">
        <f t="shared" si="7"/>
        <v>91.4285714285714</v>
      </c>
      <c r="R17" s="34">
        <f t="shared" si="8"/>
        <v>91.4285714285714</v>
      </c>
      <c r="S17" s="35" t="str">
        <f t="shared" si="9"/>
        <v>A</v>
      </c>
      <c r="T17" s="31" t="s">
        <v>118</v>
      </c>
      <c r="U17" s="16" t="s">
        <v>119</v>
      </c>
      <c r="V17" s="43">
        <f t="shared" si="10"/>
        <v>91.4285714285714</v>
      </c>
      <c r="W17" s="31" t="s">
        <v>118</v>
      </c>
      <c r="Y17" s="44" t="s">
        <v>118</v>
      </c>
      <c r="Z17" s="45" t="s">
        <v>126</v>
      </c>
      <c r="AA17" s="45">
        <v>2.5</v>
      </c>
      <c r="AB17" s="45">
        <v>65</v>
      </c>
      <c r="AC17" s="45">
        <v>69.99</v>
      </c>
    </row>
    <row r="18" ht="12.75" customHeight="1" spans="1:29">
      <c r="A18" s="16">
        <v>5</v>
      </c>
      <c r="B18" s="16">
        <v>213100249</v>
      </c>
      <c r="C18" s="16"/>
      <c r="D18" s="17" t="s">
        <v>14</v>
      </c>
      <c r="E18" s="18">
        <v>100</v>
      </c>
      <c r="F18" s="18">
        <f t="shared" si="1"/>
        <v>10</v>
      </c>
      <c r="G18" s="18">
        <v>100</v>
      </c>
      <c r="H18" s="18">
        <f t="shared" si="2"/>
        <v>40</v>
      </c>
      <c r="I18" s="53">
        <f t="shared" si="11"/>
        <v>91.09</v>
      </c>
      <c r="J18" s="18">
        <f t="shared" si="3"/>
        <v>22.7725</v>
      </c>
      <c r="K18" s="53">
        <f>'Sheet2 (2)'!AA9</f>
        <v>91.09</v>
      </c>
      <c r="L18" s="18">
        <f t="shared" si="4"/>
        <v>22.7725</v>
      </c>
      <c r="M18" s="18">
        <f t="shared" si="0"/>
        <v>95.545</v>
      </c>
      <c r="N18" s="18">
        <f t="shared" si="5"/>
        <v>95.545</v>
      </c>
      <c r="O18" s="16" t="str">
        <f t="shared" si="6"/>
        <v>LULUS</v>
      </c>
      <c r="P18" s="31"/>
      <c r="Q18" s="18">
        <f t="shared" si="7"/>
        <v>95.545</v>
      </c>
      <c r="R18" s="34">
        <f t="shared" si="8"/>
        <v>95.545</v>
      </c>
      <c r="S18" s="35" t="str">
        <f t="shared" si="9"/>
        <v>A</v>
      </c>
      <c r="T18" s="31" t="s">
        <v>118</v>
      </c>
      <c r="U18" s="16" t="s">
        <v>119</v>
      </c>
      <c r="V18" s="43">
        <f t="shared" si="10"/>
        <v>95.545</v>
      </c>
      <c r="W18" s="31" t="s">
        <v>118</v>
      </c>
      <c r="Y18" s="44" t="s">
        <v>118</v>
      </c>
      <c r="Z18" s="45" t="s">
        <v>128</v>
      </c>
      <c r="AA18" s="45">
        <v>2</v>
      </c>
      <c r="AB18" s="45">
        <v>60</v>
      </c>
      <c r="AC18" s="45">
        <v>64.99</v>
      </c>
    </row>
    <row r="19" ht="12.75" customHeight="1" spans="1:29">
      <c r="A19" s="16">
        <v>6</v>
      </c>
      <c r="B19" s="16">
        <v>213100271</v>
      </c>
      <c r="C19" s="16"/>
      <c r="D19" s="17" t="s">
        <v>215</v>
      </c>
      <c r="E19" s="18">
        <v>100</v>
      </c>
      <c r="F19" s="18">
        <f t="shared" si="1"/>
        <v>10</v>
      </c>
      <c r="G19" s="18">
        <v>100</v>
      </c>
      <c r="H19" s="18">
        <f t="shared" si="2"/>
        <v>40</v>
      </c>
      <c r="I19" s="53">
        <v>85</v>
      </c>
      <c r="J19" s="18">
        <f t="shared" si="3"/>
        <v>21.25</v>
      </c>
      <c r="K19" s="53">
        <v>85</v>
      </c>
      <c r="L19" s="18">
        <f t="shared" si="4"/>
        <v>21.25</v>
      </c>
      <c r="M19" s="18">
        <f t="shared" si="0"/>
        <v>92.5</v>
      </c>
      <c r="N19" s="18">
        <f t="shared" si="5"/>
        <v>92.5</v>
      </c>
      <c r="O19" s="16" t="str">
        <f t="shared" si="6"/>
        <v>LULUS</v>
      </c>
      <c r="P19" s="31"/>
      <c r="Q19" s="18">
        <f t="shared" si="7"/>
        <v>92.5</v>
      </c>
      <c r="R19" s="34">
        <f t="shared" si="8"/>
        <v>92.5</v>
      </c>
      <c r="S19" s="35" t="str">
        <f t="shared" si="9"/>
        <v>A</v>
      </c>
      <c r="T19" s="31" t="s">
        <v>118</v>
      </c>
      <c r="U19" s="16" t="s">
        <v>119</v>
      </c>
      <c r="V19" s="43">
        <f t="shared" si="10"/>
        <v>92.5</v>
      </c>
      <c r="W19" s="31" t="s">
        <v>118</v>
      </c>
      <c r="Y19" s="44" t="s">
        <v>118</v>
      </c>
      <c r="Z19" s="45" t="s">
        <v>130</v>
      </c>
      <c r="AA19" s="45">
        <v>1</v>
      </c>
      <c r="AB19" s="45">
        <v>50</v>
      </c>
      <c r="AC19" s="45">
        <v>59.99</v>
      </c>
    </row>
    <row r="20" ht="12.75" customHeight="1" spans="1:29">
      <c r="A20" s="16">
        <v>7</v>
      </c>
      <c r="B20" s="16">
        <v>213100199</v>
      </c>
      <c r="C20" s="16"/>
      <c r="D20" s="17" t="s">
        <v>15</v>
      </c>
      <c r="E20" s="18">
        <v>100</v>
      </c>
      <c r="F20" s="18">
        <f t="shared" si="1"/>
        <v>10</v>
      </c>
      <c r="G20" s="18">
        <v>100</v>
      </c>
      <c r="H20" s="18">
        <f t="shared" si="2"/>
        <v>40</v>
      </c>
      <c r="I20" s="53">
        <f t="shared" ref="I20:I21" si="12">K20</f>
        <v>90.5</v>
      </c>
      <c r="J20" s="18">
        <f t="shared" si="3"/>
        <v>22.625</v>
      </c>
      <c r="K20" s="53">
        <f>'Sheet2 (2)'!AA10</f>
        <v>90.5</v>
      </c>
      <c r="L20" s="18">
        <f t="shared" si="4"/>
        <v>22.625</v>
      </c>
      <c r="M20" s="18">
        <f t="shared" si="0"/>
        <v>95.25</v>
      </c>
      <c r="N20" s="18">
        <f t="shared" si="5"/>
        <v>95.25</v>
      </c>
      <c r="O20" s="16" t="str">
        <f t="shared" si="6"/>
        <v>LULUS</v>
      </c>
      <c r="P20" s="31"/>
      <c r="Q20" s="18">
        <f t="shared" si="7"/>
        <v>95.25</v>
      </c>
      <c r="R20" s="34">
        <f t="shared" si="8"/>
        <v>95.25</v>
      </c>
      <c r="S20" s="35" t="str">
        <f t="shared" si="9"/>
        <v>A</v>
      </c>
      <c r="T20" s="31" t="s">
        <v>118</v>
      </c>
      <c r="U20" s="16" t="s">
        <v>119</v>
      </c>
      <c r="V20" s="43">
        <f t="shared" si="10"/>
        <v>95.25</v>
      </c>
      <c r="W20" s="31" t="s">
        <v>118</v>
      </c>
      <c r="Y20" s="44" t="s">
        <v>118</v>
      </c>
      <c r="Z20" s="45" t="s">
        <v>132</v>
      </c>
      <c r="AA20" s="45" t="s">
        <v>119</v>
      </c>
      <c r="AB20" s="45" t="s">
        <v>119</v>
      </c>
      <c r="AC20" s="45">
        <v>49.99</v>
      </c>
    </row>
    <row r="21" ht="12.75" customHeight="1" spans="1:25">
      <c r="A21" s="16">
        <v>8</v>
      </c>
      <c r="B21" s="16">
        <v>213100185</v>
      </c>
      <c r="C21" s="16"/>
      <c r="D21" s="17" t="s">
        <v>19</v>
      </c>
      <c r="E21" s="18">
        <v>100</v>
      </c>
      <c r="F21" s="18">
        <f t="shared" si="1"/>
        <v>10</v>
      </c>
      <c r="G21" s="18">
        <v>100</v>
      </c>
      <c r="H21" s="18">
        <f t="shared" si="2"/>
        <v>40</v>
      </c>
      <c r="I21" s="53">
        <f t="shared" si="12"/>
        <v>88</v>
      </c>
      <c r="J21" s="18">
        <f t="shared" si="3"/>
        <v>22</v>
      </c>
      <c r="K21" s="53">
        <f>'Sheet2 (2)'!AA12</f>
        <v>88</v>
      </c>
      <c r="L21" s="18">
        <f t="shared" si="4"/>
        <v>22</v>
      </c>
      <c r="M21" s="18">
        <f t="shared" si="0"/>
        <v>94</v>
      </c>
      <c r="N21" s="18">
        <f t="shared" si="5"/>
        <v>94</v>
      </c>
      <c r="O21" s="16" t="str">
        <f t="shared" si="6"/>
        <v>LULUS</v>
      </c>
      <c r="P21" s="31"/>
      <c r="Q21" s="18">
        <f t="shared" si="7"/>
        <v>94</v>
      </c>
      <c r="R21" s="34">
        <f t="shared" si="8"/>
        <v>94</v>
      </c>
      <c r="S21" s="35" t="str">
        <f t="shared" si="9"/>
        <v>A</v>
      </c>
      <c r="T21" s="31" t="s">
        <v>118</v>
      </c>
      <c r="U21" s="16" t="s">
        <v>119</v>
      </c>
      <c r="V21" s="43">
        <f t="shared" si="10"/>
        <v>94</v>
      </c>
      <c r="W21" s="31" t="s">
        <v>118</v>
      </c>
      <c r="Y21" s="44" t="s">
        <v>118</v>
      </c>
    </row>
    <row r="22" ht="12.75" customHeight="1" spans="1:25">
      <c r="A22" s="16">
        <v>9</v>
      </c>
      <c r="B22" s="16">
        <v>213100245</v>
      </c>
      <c r="C22" s="16"/>
      <c r="D22" s="17" t="s">
        <v>21</v>
      </c>
      <c r="E22" s="18">
        <v>100</v>
      </c>
      <c r="F22" s="18">
        <f t="shared" si="1"/>
        <v>10</v>
      </c>
      <c r="G22" s="18">
        <v>100</v>
      </c>
      <c r="H22" s="18">
        <f t="shared" si="2"/>
        <v>40</v>
      </c>
      <c r="I22" s="53">
        <v>70</v>
      </c>
      <c r="J22" s="18">
        <f t="shared" si="3"/>
        <v>17.5</v>
      </c>
      <c r="K22" s="53">
        <v>75</v>
      </c>
      <c r="L22" s="18">
        <f t="shared" si="4"/>
        <v>18.75</v>
      </c>
      <c r="M22" s="18">
        <f t="shared" si="0"/>
        <v>86.25</v>
      </c>
      <c r="N22" s="18">
        <f t="shared" si="5"/>
        <v>86.25</v>
      </c>
      <c r="O22" s="16" t="str">
        <f t="shared" si="6"/>
        <v>LULUS</v>
      </c>
      <c r="P22" s="31"/>
      <c r="Q22" s="18">
        <f t="shared" si="7"/>
        <v>86.25</v>
      </c>
      <c r="R22" s="34">
        <f t="shared" si="8"/>
        <v>86.25</v>
      </c>
      <c r="S22" s="35" t="str">
        <f t="shared" si="9"/>
        <v>A</v>
      </c>
      <c r="T22" s="31" t="s">
        <v>118</v>
      </c>
      <c r="U22" s="16" t="s">
        <v>119</v>
      </c>
      <c r="V22" s="43">
        <f t="shared" si="10"/>
        <v>86.25</v>
      </c>
      <c r="W22" s="31" t="s">
        <v>118</v>
      </c>
      <c r="Y22" s="44" t="s">
        <v>118</v>
      </c>
    </row>
    <row r="23" ht="12.75" customHeight="1" spans="1:25">
      <c r="A23" s="47">
        <v>10</v>
      </c>
      <c r="B23" s="47">
        <v>213100247</v>
      </c>
      <c r="C23" s="47"/>
      <c r="D23" s="48" t="s">
        <v>216</v>
      </c>
      <c r="E23" s="18">
        <v>100</v>
      </c>
      <c r="F23" s="49">
        <f t="shared" si="1"/>
        <v>10</v>
      </c>
      <c r="G23" s="18">
        <v>100</v>
      </c>
      <c r="H23" s="49">
        <f t="shared" si="2"/>
        <v>40</v>
      </c>
      <c r="I23" s="54">
        <v>80</v>
      </c>
      <c r="J23" s="49">
        <f t="shared" si="3"/>
        <v>20</v>
      </c>
      <c r="K23" s="54">
        <v>80</v>
      </c>
      <c r="L23" s="18">
        <f t="shared" si="4"/>
        <v>20</v>
      </c>
      <c r="M23" s="18">
        <f t="shared" si="0"/>
        <v>90</v>
      </c>
      <c r="N23" s="49">
        <f t="shared" si="5"/>
        <v>90</v>
      </c>
      <c r="O23" s="47" t="str">
        <f t="shared" si="6"/>
        <v>LULUS</v>
      </c>
      <c r="P23" s="31"/>
      <c r="Q23" s="18">
        <f t="shared" si="7"/>
        <v>90</v>
      </c>
      <c r="R23" s="57">
        <f t="shared" si="8"/>
        <v>90</v>
      </c>
      <c r="S23" s="58" t="str">
        <f t="shared" si="9"/>
        <v>A</v>
      </c>
      <c r="T23" s="31" t="s">
        <v>118</v>
      </c>
      <c r="U23" s="47" t="s">
        <v>119</v>
      </c>
      <c r="V23" s="59">
        <f t="shared" si="10"/>
        <v>90</v>
      </c>
      <c r="W23" s="31" t="s">
        <v>118</v>
      </c>
      <c r="Y23" s="44" t="s">
        <v>118</v>
      </c>
    </row>
    <row r="24" ht="12.75" customHeight="1" spans="1:22">
      <c r="A24" s="16">
        <v>11</v>
      </c>
      <c r="B24" s="16">
        <v>213100248</v>
      </c>
      <c r="C24" s="50"/>
      <c r="D24" s="50" t="s">
        <v>24</v>
      </c>
      <c r="E24" s="18">
        <v>100</v>
      </c>
      <c r="F24" s="49">
        <f t="shared" si="1"/>
        <v>10</v>
      </c>
      <c r="G24" s="18">
        <v>100</v>
      </c>
      <c r="H24" s="49">
        <f t="shared" si="2"/>
        <v>40</v>
      </c>
      <c r="I24" s="53">
        <f t="shared" ref="I24:I27" si="13">K24</f>
        <v>88.915</v>
      </c>
      <c r="J24" s="49">
        <f t="shared" si="3"/>
        <v>22.22875</v>
      </c>
      <c r="K24" s="53">
        <f>'Sheet2 (2)'!AA15</f>
        <v>88.915</v>
      </c>
      <c r="L24" s="18">
        <f t="shared" si="4"/>
        <v>22.22875</v>
      </c>
      <c r="M24" s="18">
        <f t="shared" si="0"/>
        <v>94.4575</v>
      </c>
      <c r="N24" s="49">
        <f t="shared" si="5"/>
        <v>94.4575</v>
      </c>
      <c r="O24" s="47" t="str">
        <f t="shared" si="6"/>
        <v>LULUS</v>
      </c>
      <c r="P24" s="55"/>
      <c r="Q24" s="18">
        <f t="shared" si="7"/>
        <v>94.4575</v>
      </c>
      <c r="R24" s="57">
        <f t="shared" si="8"/>
        <v>94.4575</v>
      </c>
      <c r="S24" s="58" t="str">
        <f t="shared" si="9"/>
        <v>A</v>
      </c>
      <c r="T24" s="55"/>
      <c r="U24" s="16" t="s">
        <v>119</v>
      </c>
      <c r="V24" s="59">
        <f t="shared" si="10"/>
        <v>94.4575</v>
      </c>
    </row>
    <row r="25" ht="12.75" customHeight="1" spans="1:22">
      <c r="A25" s="16">
        <v>12</v>
      </c>
      <c r="B25" s="16">
        <v>213100223</v>
      </c>
      <c r="C25" s="50"/>
      <c r="D25" s="50" t="s">
        <v>27</v>
      </c>
      <c r="E25" s="18">
        <v>100</v>
      </c>
      <c r="F25" s="49">
        <f t="shared" si="1"/>
        <v>10</v>
      </c>
      <c r="G25" s="18">
        <v>100</v>
      </c>
      <c r="H25" s="49">
        <f t="shared" si="2"/>
        <v>40</v>
      </c>
      <c r="I25" s="53">
        <f t="shared" si="13"/>
        <v>85.7142857142857</v>
      </c>
      <c r="J25" s="49">
        <f t="shared" si="3"/>
        <v>21.4285714285714</v>
      </c>
      <c r="K25" s="53">
        <f>'Sheet2 (2)'!AA17</f>
        <v>85.7142857142857</v>
      </c>
      <c r="L25" s="18">
        <f t="shared" si="4"/>
        <v>21.4285714285714</v>
      </c>
      <c r="M25" s="18">
        <f t="shared" si="0"/>
        <v>92.8571428571429</v>
      </c>
      <c r="N25" s="49">
        <f t="shared" si="5"/>
        <v>92.8571428571429</v>
      </c>
      <c r="O25" s="47" t="str">
        <f t="shared" si="6"/>
        <v>LULUS</v>
      </c>
      <c r="P25" s="55"/>
      <c r="Q25" s="18">
        <f t="shared" si="7"/>
        <v>92.8571428571429</v>
      </c>
      <c r="R25" s="57">
        <f t="shared" si="8"/>
        <v>92.8571428571429</v>
      </c>
      <c r="S25" s="58" t="str">
        <f t="shared" si="9"/>
        <v>A</v>
      </c>
      <c r="T25" s="55"/>
      <c r="U25" s="16" t="s">
        <v>119</v>
      </c>
      <c r="V25" s="59">
        <f t="shared" si="10"/>
        <v>92.8571428571429</v>
      </c>
    </row>
    <row r="26" ht="12.75" customHeight="1" spans="1:22">
      <c r="A26" s="16">
        <v>13</v>
      </c>
      <c r="B26" s="16">
        <v>213100253</v>
      </c>
      <c r="C26" s="50"/>
      <c r="D26" s="50" t="s">
        <v>28</v>
      </c>
      <c r="E26" s="18">
        <v>100</v>
      </c>
      <c r="F26" s="49">
        <f t="shared" si="1"/>
        <v>10</v>
      </c>
      <c r="G26" s="18">
        <v>100</v>
      </c>
      <c r="H26" s="49">
        <f t="shared" si="2"/>
        <v>40</v>
      </c>
      <c r="I26" s="53">
        <f t="shared" si="13"/>
        <v>82</v>
      </c>
      <c r="J26" s="49">
        <f t="shared" si="3"/>
        <v>20.5</v>
      </c>
      <c r="K26" s="53">
        <v>82</v>
      </c>
      <c r="L26" s="18">
        <f t="shared" si="4"/>
        <v>20.5</v>
      </c>
      <c r="M26" s="18">
        <f t="shared" si="0"/>
        <v>91</v>
      </c>
      <c r="N26" s="49">
        <f t="shared" si="5"/>
        <v>91</v>
      </c>
      <c r="O26" s="47" t="str">
        <f t="shared" si="6"/>
        <v>LULUS</v>
      </c>
      <c r="P26" s="55"/>
      <c r="Q26" s="18">
        <f t="shared" si="7"/>
        <v>91</v>
      </c>
      <c r="R26" s="57">
        <f t="shared" si="8"/>
        <v>91</v>
      </c>
      <c r="S26" s="58" t="str">
        <f t="shared" si="9"/>
        <v>A</v>
      </c>
      <c r="T26" s="55"/>
      <c r="U26" s="16" t="s">
        <v>119</v>
      </c>
      <c r="V26" s="59">
        <f t="shared" si="10"/>
        <v>91</v>
      </c>
    </row>
    <row r="27" ht="12.75" customHeight="1" spans="1:22">
      <c r="A27" s="16">
        <v>14</v>
      </c>
      <c r="B27" s="16">
        <v>213100208</v>
      </c>
      <c r="C27" s="50"/>
      <c r="D27" s="50" t="s">
        <v>30</v>
      </c>
      <c r="E27" s="18">
        <v>100</v>
      </c>
      <c r="F27" s="49">
        <f t="shared" si="1"/>
        <v>10</v>
      </c>
      <c r="G27" s="18">
        <v>100</v>
      </c>
      <c r="H27" s="49">
        <f t="shared" si="2"/>
        <v>40</v>
      </c>
      <c r="I27" s="53">
        <f t="shared" si="13"/>
        <v>87.905</v>
      </c>
      <c r="J27" s="49">
        <f t="shared" si="3"/>
        <v>21.97625</v>
      </c>
      <c r="K27" s="53">
        <f>'Sheet2 (2)'!AA19</f>
        <v>87.905</v>
      </c>
      <c r="L27" s="18">
        <f t="shared" si="4"/>
        <v>21.97625</v>
      </c>
      <c r="M27" s="18">
        <f t="shared" si="0"/>
        <v>93.9525</v>
      </c>
      <c r="N27" s="49">
        <f t="shared" si="5"/>
        <v>93.9525</v>
      </c>
      <c r="O27" s="47" t="str">
        <f t="shared" si="6"/>
        <v>LULUS</v>
      </c>
      <c r="P27" s="55"/>
      <c r="Q27" s="18">
        <f t="shared" si="7"/>
        <v>93.9525</v>
      </c>
      <c r="R27" s="57">
        <f t="shared" si="8"/>
        <v>93.9525</v>
      </c>
      <c r="S27" s="58" t="str">
        <f t="shared" si="9"/>
        <v>A</v>
      </c>
      <c r="T27" s="55"/>
      <c r="U27" s="16" t="s">
        <v>119</v>
      </c>
      <c r="V27" s="59">
        <f t="shared" si="10"/>
        <v>93.9525</v>
      </c>
    </row>
    <row r="28" ht="12.75" customHeight="1" spans="1:22">
      <c r="A28" s="16">
        <v>15</v>
      </c>
      <c r="B28" s="16">
        <v>213100258</v>
      </c>
      <c r="C28" s="50"/>
      <c r="D28" s="50" t="s">
        <v>33</v>
      </c>
      <c r="E28" s="18">
        <v>100</v>
      </c>
      <c r="F28" s="49">
        <f t="shared" si="1"/>
        <v>10</v>
      </c>
      <c r="G28" s="18">
        <v>100</v>
      </c>
      <c r="H28" s="49">
        <f t="shared" si="2"/>
        <v>40</v>
      </c>
      <c r="I28" s="53">
        <v>80</v>
      </c>
      <c r="J28" s="49">
        <f t="shared" si="3"/>
        <v>20</v>
      </c>
      <c r="K28" s="53">
        <v>70</v>
      </c>
      <c r="L28" s="18">
        <f t="shared" si="4"/>
        <v>17.5</v>
      </c>
      <c r="M28" s="18">
        <f t="shared" si="0"/>
        <v>87.5</v>
      </c>
      <c r="N28" s="49">
        <f t="shared" si="5"/>
        <v>87.5</v>
      </c>
      <c r="O28" s="47" t="str">
        <f t="shared" si="6"/>
        <v>LULUS</v>
      </c>
      <c r="P28" s="55"/>
      <c r="Q28" s="18">
        <f t="shared" si="7"/>
        <v>87.5</v>
      </c>
      <c r="R28" s="57">
        <f t="shared" si="8"/>
        <v>87.5</v>
      </c>
      <c r="S28" s="58" t="str">
        <f t="shared" si="9"/>
        <v>A</v>
      </c>
      <c r="T28" s="55"/>
      <c r="U28" s="47" t="s">
        <v>119</v>
      </c>
      <c r="V28" s="59">
        <f t="shared" si="10"/>
        <v>87.5</v>
      </c>
    </row>
    <row r="29" ht="12.75" customHeight="1" spans="1:22">
      <c r="A29" s="16">
        <v>16</v>
      </c>
      <c r="B29" s="16">
        <v>213100259</v>
      </c>
      <c r="C29" s="50"/>
      <c r="D29" s="50" t="s">
        <v>217</v>
      </c>
      <c r="E29" s="18">
        <v>100</v>
      </c>
      <c r="F29" s="49">
        <f t="shared" si="1"/>
        <v>10</v>
      </c>
      <c r="G29" s="18">
        <v>100</v>
      </c>
      <c r="H29" s="49">
        <f t="shared" si="2"/>
        <v>40</v>
      </c>
      <c r="I29" s="53">
        <v>85</v>
      </c>
      <c r="J29" s="49">
        <f t="shared" si="3"/>
        <v>21.25</v>
      </c>
      <c r="K29" s="53">
        <v>90</v>
      </c>
      <c r="L29" s="18">
        <f t="shared" si="4"/>
        <v>22.5</v>
      </c>
      <c r="M29" s="18">
        <f t="shared" si="0"/>
        <v>93.75</v>
      </c>
      <c r="N29" s="49">
        <f t="shared" si="5"/>
        <v>93.75</v>
      </c>
      <c r="O29" s="47" t="str">
        <f t="shared" si="6"/>
        <v>LULUS</v>
      </c>
      <c r="P29" s="55"/>
      <c r="Q29" s="18">
        <f t="shared" si="7"/>
        <v>93.75</v>
      </c>
      <c r="R29" s="57">
        <f t="shared" si="8"/>
        <v>93.75</v>
      </c>
      <c r="S29" s="58" t="str">
        <f t="shared" si="9"/>
        <v>A</v>
      </c>
      <c r="T29" s="55"/>
      <c r="U29" s="16" t="s">
        <v>119</v>
      </c>
      <c r="V29" s="59">
        <f t="shared" si="10"/>
        <v>93.75</v>
      </c>
    </row>
    <row r="30" ht="12.75" customHeight="1" spans="1:22">
      <c r="A30" s="16">
        <v>17</v>
      </c>
      <c r="B30" s="16">
        <v>213100265</v>
      </c>
      <c r="C30" s="50"/>
      <c r="D30" s="50" t="s">
        <v>36</v>
      </c>
      <c r="E30" s="18">
        <v>100</v>
      </c>
      <c r="F30" s="49">
        <f t="shared" si="1"/>
        <v>10</v>
      </c>
      <c r="G30" s="18">
        <v>100</v>
      </c>
      <c r="H30" s="49">
        <f t="shared" si="2"/>
        <v>40</v>
      </c>
      <c r="I30" s="53">
        <v>85</v>
      </c>
      <c r="J30" s="49">
        <f t="shared" si="3"/>
        <v>21.25</v>
      </c>
      <c r="K30" s="53">
        <v>80</v>
      </c>
      <c r="L30" s="18">
        <f t="shared" si="4"/>
        <v>20</v>
      </c>
      <c r="M30" s="18">
        <f t="shared" si="0"/>
        <v>91.25</v>
      </c>
      <c r="N30" s="49">
        <f t="shared" si="5"/>
        <v>91.25</v>
      </c>
      <c r="O30" s="47" t="str">
        <f t="shared" si="6"/>
        <v>LULUS</v>
      </c>
      <c r="P30" s="55"/>
      <c r="Q30" s="18">
        <f t="shared" si="7"/>
        <v>91.25</v>
      </c>
      <c r="R30" s="57">
        <f t="shared" si="8"/>
        <v>91.25</v>
      </c>
      <c r="S30" s="58" t="str">
        <f t="shared" si="9"/>
        <v>A</v>
      </c>
      <c r="T30" s="55"/>
      <c r="U30" s="16" t="s">
        <v>119</v>
      </c>
      <c r="V30" s="59">
        <f t="shared" si="10"/>
        <v>91.25</v>
      </c>
    </row>
    <row r="31" ht="12.75" customHeight="1" spans="1:22">
      <c r="A31" s="16">
        <v>18</v>
      </c>
      <c r="B31" s="16">
        <v>213100182</v>
      </c>
      <c r="C31" s="50"/>
      <c r="D31" s="50" t="s">
        <v>37</v>
      </c>
      <c r="E31" s="18">
        <v>100</v>
      </c>
      <c r="F31" s="49">
        <f t="shared" si="1"/>
        <v>10</v>
      </c>
      <c r="G31" s="18">
        <v>100</v>
      </c>
      <c r="H31" s="49">
        <f t="shared" si="2"/>
        <v>40</v>
      </c>
      <c r="I31" s="53">
        <f t="shared" ref="I31:I32" si="14">K31</f>
        <v>80</v>
      </c>
      <c r="J31" s="49">
        <f t="shared" si="3"/>
        <v>20</v>
      </c>
      <c r="K31" s="53">
        <f>'Sheet2 (2)'!AA25</f>
        <v>80</v>
      </c>
      <c r="L31" s="18">
        <f t="shared" si="4"/>
        <v>20</v>
      </c>
      <c r="M31" s="18">
        <f t="shared" si="0"/>
        <v>90</v>
      </c>
      <c r="N31" s="49">
        <f t="shared" si="5"/>
        <v>90</v>
      </c>
      <c r="O31" s="47" t="str">
        <f t="shared" si="6"/>
        <v>LULUS</v>
      </c>
      <c r="P31" s="55"/>
      <c r="Q31" s="18">
        <f t="shared" si="7"/>
        <v>90</v>
      </c>
      <c r="R31" s="57">
        <f t="shared" si="8"/>
        <v>90</v>
      </c>
      <c r="S31" s="58" t="str">
        <f t="shared" si="9"/>
        <v>A</v>
      </c>
      <c r="T31" s="55"/>
      <c r="U31" s="16" t="s">
        <v>119</v>
      </c>
      <c r="V31" s="59">
        <f t="shared" si="10"/>
        <v>90</v>
      </c>
    </row>
    <row r="32" ht="12.75" customHeight="1" spans="1:22">
      <c r="A32" s="16">
        <v>19</v>
      </c>
      <c r="B32" s="16">
        <v>213100200</v>
      </c>
      <c r="C32" s="50"/>
      <c r="D32" s="50" t="s">
        <v>38</v>
      </c>
      <c r="E32" s="18">
        <v>100</v>
      </c>
      <c r="F32" s="49">
        <f t="shared" si="1"/>
        <v>10</v>
      </c>
      <c r="G32" s="18">
        <v>100</v>
      </c>
      <c r="H32" s="49">
        <f t="shared" si="2"/>
        <v>40</v>
      </c>
      <c r="I32" s="53">
        <f t="shared" si="14"/>
        <v>84</v>
      </c>
      <c r="J32" s="49">
        <f t="shared" si="3"/>
        <v>21</v>
      </c>
      <c r="K32" s="53">
        <v>84</v>
      </c>
      <c r="L32" s="18">
        <f t="shared" si="4"/>
        <v>21</v>
      </c>
      <c r="M32" s="18">
        <f t="shared" si="0"/>
        <v>92</v>
      </c>
      <c r="N32" s="49">
        <f t="shared" si="5"/>
        <v>92</v>
      </c>
      <c r="O32" s="47" t="str">
        <f t="shared" si="6"/>
        <v>LULUS</v>
      </c>
      <c r="P32" s="55"/>
      <c r="Q32" s="18">
        <f t="shared" si="7"/>
        <v>92</v>
      </c>
      <c r="R32" s="57">
        <f t="shared" si="8"/>
        <v>92</v>
      </c>
      <c r="S32" s="58" t="str">
        <f t="shared" si="9"/>
        <v>A</v>
      </c>
      <c r="T32" s="55"/>
      <c r="U32" s="16" t="s">
        <v>119</v>
      </c>
      <c r="V32" s="59">
        <f t="shared" si="10"/>
        <v>92</v>
      </c>
    </row>
    <row r="33" ht="12.75" customHeight="1" spans="1:22">
      <c r="A33" s="16">
        <v>20</v>
      </c>
      <c r="B33" s="16">
        <v>213100196</v>
      </c>
      <c r="C33" s="50"/>
      <c r="D33" s="50" t="s">
        <v>40</v>
      </c>
      <c r="E33" s="18">
        <v>100</v>
      </c>
      <c r="F33" s="49">
        <f t="shared" si="1"/>
        <v>10</v>
      </c>
      <c r="G33" s="18">
        <v>100</v>
      </c>
      <c r="H33" s="49">
        <f t="shared" si="2"/>
        <v>40</v>
      </c>
      <c r="I33" s="53">
        <v>90</v>
      </c>
      <c r="J33" s="49">
        <f t="shared" si="3"/>
        <v>22.5</v>
      </c>
      <c r="K33" s="53">
        <v>80</v>
      </c>
      <c r="L33" s="18">
        <f t="shared" si="4"/>
        <v>20</v>
      </c>
      <c r="M33" s="18">
        <f t="shared" si="0"/>
        <v>92.5</v>
      </c>
      <c r="N33" s="49">
        <f t="shared" si="5"/>
        <v>92.5</v>
      </c>
      <c r="O33" s="47" t="str">
        <f t="shared" si="6"/>
        <v>LULUS</v>
      </c>
      <c r="P33" s="55"/>
      <c r="Q33" s="18">
        <f t="shared" si="7"/>
        <v>92.5</v>
      </c>
      <c r="R33" s="57">
        <f t="shared" si="8"/>
        <v>92.5</v>
      </c>
      <c r="S33" s="58" t="str">
        <f t="shared" si="9"/>
        <v>A</v>
      </c>
      <c r="T33" s="55"/>
      <c r="U33" s="47" t="s">
        <v>119</v>
      </c>
      <c r="V33" s="59">
        <f t="shared" si="10"/>
        <v>92.5</v>
      </c>
    </row>
    <row r="34" ht="12.75" customHeight="1" spans="1:22">
      <c r="A34" s="47">
        <v>21</v>
      </c>
      <c r="B34" s="16">
        <v>213100227</v>
      </c>
      <c r="C34" s="50"/>
      <c r="D34" s="50" t="s">
        <v>44</v>
      </c>
      <c r="E34" s="18">
        <v>100</v>
      </c>
      <c r="F34" s="49">
        <f t="shared" si="1"/>
        <v>10</v>
      </c>
      <c r="G34" s="18">
        <v>100</v>
      </c>
      <c r="H34" s="49">
        <f t="shared" si="2"/>
        <v>40</v>
      </c>
      <c r="I34" s="53">
        <v>85</v>
      </c>
      <c r="J34" s="49">
        <f t="shared" si="3"/>
        <v>21.25</v>
      </c>
      <c r="K34" s="53">
        <v>90</v>
      </c>
      <c r="L34" s="18">
        <f t="shared" si="4"/>
        <v>22.5</v>
      </c>
      <c r="M34" s="18">
        <f t="shared" si="0"/>
        <v>93.75</v>
      </c>
      <c r="N34" s="49">
        <f t="shared" si="5"/>
        <v>93.75</v>
      </c>
      <c r="O34" s="47" t="str">
        <f t="shared" si="6"/>
        <v>LULUS</v>
      </c>
      <c r="P34" s="55"/>
      <c r="Q34" s="18">
        <f t="shared" si="7"/>
        <v>93.75</v>
      </c>
      <c r="R34" s="57">
        <f t="shared" si="8"/>
        <v>93.75</v>
      </c>
      <c r="S34" s="58" t="str">
        <f t="shared" si="9"/>
        <v>A</v>
      </c>
      <c r="T34" s="55"/>
      <c r="U34" s="16" t="s">
        <v>119</v>
      </c>
      <c r="V34" s="59">
        <f t="shared" si="10"/>
        <v>93.75</v>
      </c>
    </row>
    <row r="35" ht="12.75" customHeight="1" spans="1:22">
      <c r="A35" s="16">
        <v>22</v>
      </c>
      <c r="B35" s="16">
        <v>213100176</v>
      </c>
      <c r="C35" s="50"/>
      <c r="D35" s="50" t="s">
        <v>49</v>
      </c>
      <c r="E35" s="18">
        <v>100</v>
      </c>
      <c r="F35" s="49">
        <f t="shared" si="1"/>
        <v>10</v>
      </c>
      <c r="G35" s="18">
        <v>100</v>
      </c>
      <c r="H35" s="49">
        <f t="shared" si="2"/>
        <v>40</v>
      </c>
      <c r="I35" s="53">
        <f t="shared" ref="I35:I43" si="15">K35</f>
        <v>83</v>
      </c>
      <c r="J35" s="49">
        <f t="shared" si="3"/>
        <v>20.75</v>
      </c>
      <c r="K35" s="53">
        <v>83</v>
      </c>
      <c r="L35" s="18">
        <f t="shared" si="4"/>
        <v>20.75</v>
      </c>
      <c r="M35" s="18">
        <f t="shared" si="0"/>
        <v>91.5</v>
      </c>
      <c r="N35" s="49">
        <f t="shared" si="5"/>
        <v>91.5</v>
      </c>
      <c r="O35" s="47" t="str">
        <f t="shared" si="6"/>
        <v>LULUS</v>
      </c>
      <c r="P35" s="55"/>
      <c r="Q35" s="18">
        <f t="shared" si="7"/>
        <v>91.5</v>
      </c>
      <c r="R35" s="57">
        <f t="shared" si="8"/>
        <v>91.5</v>
      </c>
      <c r="S35" s="58" t="str">
        <f t="shared" si="9"/>
        <v>A</v>
      </c>
      <c r="T35" s="55"/>
      <c r="U35" s="16" t="s">
        <v>119</v>
      </c>
      <c r="V35" s="59">
        <f t="shared" si="10"/>
        <v>91.5</v>
      </c>
    </row>
    <row r="36" ht="12.75" customHeight="1" spans="1:22">
      <c r="A36" s="16">
        <v>23</v>
      </c>
      <c r="B36" s="16">
        <v>213100243</v>
      </c>
      <c r="C36" s="50"/>
      <c r="D36" s="50" t="s">
        <v>218</v>
      </c>
      <c r="E36" s="18">
        <v>100</v>
      </c>
      <c r="F36" s="49">
        <f t="shared" si="1"/>
        <v>10</v>
      </c>
      <c r="G36" s="18">
        <v>100</v>
      </c>
      <c r="H36" s="49">
        <f t="shared" si="2"/>
        <v>40</v>
      </c>
      <c r="I36" s="53" t="e">
        <f t="shared" si="15"/>
        <v>#REF!</v>
      </c>
      <c r="J36" s="49" t="e">
        <f t="shared" si="3"/>
        <v>#REF!</v>
      </c>
      <c r="K36" s="53" t="e">
        <f>'[1]#REF'!AA13</f>
        <v>#REF!</v>
      </c>
      <c r="L36" s="18" t="e">
        <f t="shared" si="4"/>
        <v>#REF!</v>
      </c>
      <c r="M36" s="18" t="e">
        <f t="shared" si="0"/>
        <v>#REF!</v>
      </c>
      <c r="N36" s="49" t="e">
        <f t="shared" si="5"/>
        <v>#REF!</v>
      </c>
      <c r="O36" s="47" t="e">
        <f t="shared" si="6"/>
        <v>#REF!</v>
      </c>
      <c r="P36" s="55"/>
      <c r="Q36" s="18" t="e">
        <f t="shared" si="7"/>
        <v>#REF!</v>
      </c>
      <c r="R36" s="57" t="e">
        <f t="shared" si="8"/>
        <v>#REF!</v>
      </c>
      <c r="S36" s="58" t="e">
        <f t="shared" si="9"/>
        <v>#REF!</v>
      </c>
      <c r="T36" s="55"/>
      <c r="U36" s="16" t="s">
        <v>119</v>
      </c>
      <c r="V36" s="59" t="e">
        <f t="shared" si="10"/>
        <v>#REF!</v>
      </c>
    </row>
    <row r="37" ht="12.75" customHeight="1" spans="1:22">
      <c r="A37" s="16">
        <v>24</v>
      </c>
      <c r="B37" s="16">
        <v>213100235</v>
      </c>
      <c r="C37" s="50"/>
      <c r="D37" s="50" t="s">
        <v>53</v>
      </c>
      <c r="E37" s="18">
        <v>100</v>
      </c>
      <c r="F37" s="49">
        <f t="shared" si="1"/>
        <v>10</v>
      </c>
      <c r="G37" s="18">
        <v>100</v>
      </c>
      <c r="H37" s="49">
        <f t="shared" si="2"/>
        <v>40</v>
      </c>
      <c r="I37" s="53">
        <f t="shared" si="15"/>
        <v>85</v>
      </c>
      <c r="J37" s="49">
        <f t="shared" si="3"/>
        <v>21.25</v>
      </c>
      <c r="K37" s="53">
        <v>85</v>
      </c>
      <c r="L37" s="18">
        <f t="shared" si="4"/>
        <v>21.25</v>
      </c>
      <c r="M37" s="18">
        <f t="shared" si="0"/>
        <v>92.5</v>
      </c>
      <c r="N37" s="49">
        <f t="shared" si="5"/>
        <v>92.5</v>
      </c>
      <c r="O37" s="47" t="str">
        <f t="shared" si="6"/>
        <v>LULUS</v>
      </c>
      <c r="P37" s="55"/>
      <c r="Q37" s="18">
        <f t="shared" si="7"/>
        <v>92.5</v>
      </c>
      <c r="R37" s="57">
        <f t="shared" si="8"/>
        <v>92.5</v>
      </c>
      <c r="S37" s="58" t="str">
        <f t="shared" si="9"/>
        <v>A</v>
      </c>
      <c r="T37" s="55"/>
      <c r="U37" s="16" t="s">
        <v>119</v>
      </c>
      <c r="V37" s="59">
        <f t="shared" si="10"/>
        <v>92.5</v>
      </c>
    </row>
    <row r="38" ht="12.75" customHeight="1" spans="1:22">
      <c r="A38" s="16">
        <v>25</v>
      </c>
      <c r="B38" s="16">
        <v>213100197</v>
      </c>
      <c r="C38" s="50"/>
      <c r="D38" s="50" t="s">
        <v>219</v>
      </c>
      <c r="E38" s="18">
        <v>100</v>
      </c>
      <c r="F38" s="49">
        <f t="shared" si="1"/>
        <v>10</v>
      </c>
      <c r="G38" s="18">
        <v>100</v>
      </c>
      <c r="H38" s="49">
        <f t="shared" si="2"/>
        <v>40</v>
      </c>
      <c r="I38" s="53">
        <f t="shared" si="15"/>
        <v>82</v>
      </c>
      <c r="J38" s="49">
        <f t="shared" si="3"/>
        <v>20.5</v>
      </c>
      <c r="K38" s="53">
        <v>82</v>
      </c>
      <c r="L38" s="18">
        <f t="shared" si="4"/>
        <v>20.5</v>
      </c>
      <c r="M38" s="18">
        <f t="shared" si="0"/>
        <v>91</v>
      </c>
      <c r="N38" s="49">
        <f t="shared" si="5"/>
        <v>91</v>
      </c>
      <c r="O38" s="47" t="str">
        <f t="shared" si="6"/>
        <v>LULUS</v>
      </c>
      <c r="P38" s="55"/>
      <c r="Q38" s="18">
        <f t="shared" si="7"/>
        <v>91</v>
      </c>
      <c r="R38" s="57">
        <f t="shared" si="8"/>
        <v>91</v>
      </c>
      <c r="S38" s="58" t="str">
        <f t="shared" si="9"/>
        <v>A</v>
      </c>
      <c r="T38" s="55"/>
      <c r="U38" s="47" t="s">
        <v>119</v>
      </c>
      <c r="V38" s="59">
        <f t="shared" si="10"/>
        <v>91</v>
      </c>
    </row>
    <row r="39" ht="12.75" customHeight="1" spans="1:22">
      <c r="A39" s="16">
        <v>26</v>
      </c>
      <c r="B39" s="16">
        <v>213100205</v>
      </c>
      <c r="C39" s="50"/>
      <c r="D39" s="50" t="s">
        <v>220</v>
      </c>
      <c r="E39" s="18">
        <v>100</v>
      </c>
      <c r="F39" s="49">
        <f t="shared" si="1"/>
        <v>10</v>
      </c>
      <c r="G39" s="18">
        <v>100</v>
      </c>
      <c r="H39" s="49">
        <f t="shared" si="2"/>
        <v>40</v>
      </c>
      <c r="I39" s="53">
        <f t="shared" si="15"/>
        <v>89</v>
      </c>
      <c r="J39" s="49">
        <f t="shared" si="3"/>
        <v>22.25</v>
      </c>
      <c r="K39" s="53">
        <v>89</v>
      </c>
      <c r="L39" s="18">
        <f t="shared" si="4"/>
        <v>22.25</v>
      </c>
      <c r="M39" s="18">
        <f t="shared" si="0"/>
        <v>94.5</v>
      </c>
      <c r="N39" s="49">
        <f t="shared" si="5"/>
        <v>94.5</v>
      </c>
      <c r="O39" s="47" t="str">
        <f t="shared" si="6"/>
        <v>LULUS</v>
      </c>
      <c r="P39" s="55"/>
      <c r="Q39" s="18">
        <f t="shared" si="7"/>
        <v>94.5</v>
      </c>
      <c r="R39" s="57">
        <f t="shared" si="8"/>
        <v>94.5</v>
      </c>
      <c r="S39" s="58" t="str">
        <f t="shared" si="9"/>
        <v>A</v>
      </c>
      <c r="T39" s="55"/>
      <c r="U39" s="16" t="s">
        <v>119</v>
      </c>
      <c r="V39" s="59">
        <f t="shared" si="10"/>
        <v>94.5</v>
      </c>
    </row>
    <row r="40" ht="12.75" customHeight="1" spans="1:22">
      <c r="A40" s="16">
        <v>27</v>
      </c>
      <c r="B40" s="16">
        <v>213100184</v>
      </c>
      <c r="C40" s="50"/>
      <c r="D40" s="50" t="s">
        <v>54</v>
      </c>
      <c r="E40" s="18">
        <v>100</v>
      </c>
      <c r="F40" s="49">
        <f t="shared" si="1"/>
        <v>10</v>
      </c>
      <c r="G40" s="18">
        <v>100</v>
      </c>
      <c r="H40" s="49">
        <f t="shared" si="2"/>
        <v>40</v>
      </c>
      <c r="I40" s="53">
        <f t="shared" si="15"/>
        <v>86</v>
      </c>
      <c r="J40" s="49">
        <f t="shared" si="3"/>
        <v>21.5</v>
      </c>
      <c r="K40" s="53">
        <f>'Sheet2 (2)'!AA39</f>
        <v>86</v>
      </c>
      <c r="L40" s="18">
        <f t="shared" si="4"/>
        <v>21.5</v>
      </c>
      <c r="M40" s="18">
        <f t="shared" si="0"/>
        <v>93</v>
      </c>
      <c r="N40" s="49">
        <f t="shared" si="5"/>
        <v>93</v>
      </c>
      <c r="O40" s="47" t="str">
        <f t="shared" si="6"/>
        <v>LULUS</v>
      </c>
      <c r="P40" s="55"/>
      <c r="Q40" s="18">
        <f t="shared" si="7"/>
        <v>93</v>
      </c>
      <c r="R40" s="57">
        <f t="shared" si="8"/>
        <v>93</v>
      </c>
      <c r="S40" s="58" t="str">
        <f t="shared" si="9"/>
        <v>A</v>
      </c>
      <c r="T40" s="55"/>
      <c r="U40" s="16" t="s">
        <v>119</v>
      </c>
      <c r="V40" s="59">
        <f t="shared" si="10"/>
        <v>93</v>
      </c>
    </row>
    <row r="41" ht="12.75" customHeight="1" spans="1:22">
      <c r="A41" s="16">
        <v>28</v>
      </c>
      <c r="B41" s="16">
        <v>213100246</v>
      </c>
      <c r="C41" s="50"/>
      <c r="D41" s="50" t="s">
        <v>221</v>
      </c>
      <c r="E41" s="18">
        <v>100</v>
      </c>
      <c r="F41" s="49">
        <f t="shared" si="1"/>
        <v>10</v>
      </c>
      <c r="G41" s="18">
        <v>100</v>
      </c>
      <c r="H41" s="49">
        <f t="shared" si="2"/>
        <v>40</v>
      </c>
      <c r="I41" s="53" t="e">
        <f t="shared" si="15"/>
        <v>#REF!</v>
      </c>
      <c r="J41" s="49" t="e">
        <f t="shared" si="3"/>
        <v>#REF!</v>
      </c>
      <c r="K41" s="53" t="e">
        <f>'[1]#REF'!AA22</f>
        <v>#REF!</v>
      </c>
      <c r="L41" s="18" t="e">
        <f t="shared" si="4"/>
        <v>#REF!</v>
      </c>
      <c r="M41" s="18" t="e">
        <f t="shared" si="0"/>
        <v>#REF!</v>
      </c>
      <c r="N41" s="49" t="e">
        <f t="shared" si="5"/>
        <v>#REF!</v>
      </c>
      <c r="O41" s="47" t="e">
        <f t="shared" si="6"/>
        <v>#REF!</v>
      </c>
      <c r="P41" s="55"/>
      <c r="Q41" s="18" t="e">
        <f t="shared" si="7"/>
        <v>#REF!</v>
      </c>
      <c r="R41" s="57" t="e">
        <f t="shared" si="8"/>
        <v>#REF!</v>
      </c>
      <c r="S41" s="58" t="e">
        <f t="shared" si="9"/>
        <v>#REF!</v>
      </c>
      <c r="T41" s="55"/>
      <c r="U41" s="16" t="s">
        <v>119</v>
      </c>
      <c r="V41" s="59" t="e">
        <f t="shared" si="10"/>
        <v>#REF!</v>
      </c>
    </row>
    <row r="42" ht="12.75" customHeight="1" spans="1:22">
      <c r="A42" s="16">
        <v>29</v>
      </c>
      <c r="B42" s="16">
        <v>213100173</v>
      </c>
      <c r="C42" s="50"/>
      <c r="D42" s="50" t="s">
        <v>222</v>
      </c>
      <c r="E42" s="18">
        <v>100</v>
      </c>
      <c r="F42" s="49">
        <f t="shared" si="1"/>
        <v>10</v>
      </c>
      <c r="G42" s="18">
        <v>100</v>
      </c>
      <c r="H42" s="49">
        <f t="shared" si="2"/>
        <v>40</v>
      </c>
      <c r="I42" s="53">
        <f t="shared" si="15"/>
        <v>75</v>
      </c>
      <c r="J42" s="49">
        <f t="shared" si="3"/>
        <v>18.75</v>
      </c>
      <c r="K42" s="53">
        <v>75</v>
      </c>
      <c r="L42" s="18">
        <f t="shared" si="4"/>
        <v>18.75</v>
      </c>
      <c r="M42" s="18">
        <f t="shared" si="0"/>
        <v>87.5</v>
      </c>
      <c r="N42" s="49">
        <f t="shared" si="5"/>
        <v>87.5</v>
      </c>
      <c r="O42" s="47" t="str">
        <f t="shared" si="6"/>
        <v>LULUS</v>
      </c>
      <c r="P42" s="55"/>
      <c r="Q42" s="18">
        <f t="shared" si="7"/>
        <v>87.5</v>
      </c>
      <c r="R42" s="57">
        <f t="shared" si="8"/>
        <v>87.5</v>
      </c>
      <c r="S42" s="58" t="str">
        <f t="shared" si="9"/>
        <v>A</v>
      </c>
      <c r="T42" s="55"/>
      <c r="U42" s="16" t="s">
        <v>119</v>
      </c>
      <c r="V42" s="59">
        <f t="shared" si="10"/>
        <v>87.5</v>
      </c>
    </row>
    <row r="43" ht="12.75" customHeight="1" spans="1:22">
      <c r="A43" s="16">
        <v>30</v>
      </c>
      <c r="B43" s="16">
        <v>213100261</v>
      </c>
      <c r="C43" s="50"/>
      <c r="D43" s="50" t="s">
        <v>223</v>
      </c>
      <c r="E43" s="18">
        <v>100</v>
      </c>
      <c r="F43" s="49">
        <f t="shared" si="1"/>
        <v>10</v>
      </c>
      <c r="G43" s="18">
        <v>100</v>
      </c>
      <c r="H43" s="49">
        <f t="shared" si="2"/>
        <v>40</v>
      </c>
      <c r="I43" s="53" t="e">
        <f t="shared" si="15"/>
        <v>#REF!</v>
      </c>
      <c r="J43" s="49" t="e">
        <f t="shared" si="3"/>
        <v>#REF!</v>
      </c>
      <c r="K43" s="53" t="e">
        <f>'[1]#REF'!AA24</f>
        <v>#REF!</v>
      </c>
      <c r="L43" s="18" t="e">
        <f t="shared" si="4"/>
        <v>#REF!</v>
      </c>
      <c r="M43" s="18" t="e">
        <f t="shared" si="0"/>
        <v>#REF!</v>
      </c>
      <c r="N43" s="49" t="e">
        <f t="shared" si="5"/>
        <v>#REF!</v>
      </c>
      <c r="O43" s="47" t="e">
        <f t="shared" si="6"/>
        <v>#REF!</v>
      </c>
      <c r="P43" s="55"/>
      <c r="Q43" s="18" t="e">
        <f t="shared" si="7"/>
        <v>#REF!</v>
      </c>
      <c r="R43" s="57" t="e">
        <f t="shared" si="8"/>
        <v>#REF!</v>
      </c>
      <c r="S43" s="58" t="e">
        <f t="shared" si="9"/>
        <v>#REF!</v>
      </c>
      <c r="T43" s="55"/>
      <c r="U43" s="16" t="s">
        <v>119</v>
      </c>
      <c r="V43" s="59" t="e">
        <f t="shared" si="10"/>
        <v>#REF!</v>
      </c>
    </row>
    <row r="44" ht="12.75" customHeight="1" spans="1:22">
      <c r="A44" s="16">
        <v>31</v>
      </c>
      <c r="B44" s="16">
        <v>213100268</v>
      </c>
      <c r="C44" s="50"/>
      <c r="D44" s="50" t="s">
        <v>60</v>
      </c>
      <c r="E44" s="18">
        <v>100</v>
      </c>
      <c r="F44" s="49">
        <f t="shared" si="1"/>
        <v>10</v>
      </c>
      <c r="G44" s="18">
        <v>100</v>
      </c>
      <c r="H44" s="49">
        <f t="shared" si="2"/>
        <v>40</v>
      </c>
      <c r="I44" s="53">
        <v>95</v>
      </c>
      <c r="J44" s="49">
        <f t="shared" si="3"/>
        <v>23.75</v>
      </c>
      <c r="K44" s="53">
        <v>100</v>
      </c>
      <c r="L44" s="18">
        <f t="shared" si="4"/>
        <v>25</v>
      </c>
      <c r="M44" s="18">
        <f t="shared" si="0"/>
        <v>98.75</v>
      </c>
      <c r="N44" s="49">
        <f t="shared" si="5"/>
        <v>98.75</v>
      </c>
      <c r="O44" s="47" t="str">
        <f t="shared" si="6"/>
        <v>LULUS</v>
      </c>
      <c r="P44" s="55"/>
      <c r="Q44" s="18">
        <f t="shared" si="7"/>
        <v>98.75</v>
      </c>
      <c r="R44" s="57">
        <f t="shared" si="8"/>
        <v>98.75</v>
      </c>
      <c r="S44" s="58" t="str">
        <f t="shared" si="9"/>
        <v>A</v>
      </c>
      <c r="T44" s="55"/>
      <c r="U44" s="16" t="s">
        <v>119</v>
      </c>
      <c r="V44" s="59">
        <f t="shared" si="10"/>
        <v>98.75</v>
      </c>
    </row>
    <row r="45" ht="12.75" customHeight="1" spans="1:22">
      <c r="A45" s="47">
        <v>32</v>
      </c>
      <c r="B45" s="16">
        <v>213100216</v>
      </c>
      <c r="C45" s="50"/>
      <c r="D45" s="50" t="s">
        <v>224</v>
      </c>
      <c r="E45" s="18">
        <v>100</v>
      </c>
      <c r="F45" s="49">
        <f t="shared" si="1"/>
        <v>10</v>
      </c>
      <c r="G45" s="18">
        <v>100</v>
      </c>
      <c r="H45" s="49">
        <f t="shared" si="2"/>
        <v>40</v>
      </c>
      <c r="I45" s="53">
        <f t="shared" ref="I45:I46" si="16">K45</f>
        <v>86</v>
      </c>
      <c r="J45" s="49">
        <f t="shared" si="3"/>
        <v>21.5</v>
      </c>
      <c r="K45" s="53">
        <v>86</v>
      </c>
      <c r="L45" s="18">
        <f t="shared" si="4"/>
        <v>21.5</v>
      </c>
      <c r="M45" s="18">
        <f t="shared" si="0"/>
        <v>93</v>
      </c>
      <c r="N45" s="49">
        <f t="shared" si="5"/>
        <v>93</v>
      </c>
      <c r="O45" s="47" t="str">
        <f t="shared" si="6"/>
        <v>LULUS</v>
      </c>
      <c r="P45" s="55"/>
      <c r="Q45" s="18">
        <f t="shared" si="7"/>
        <v>93</v>
      </c>
      <c r="R45" s="57">
        <f t="shared" si="8"/>
        <v>93</v>
      </c>
      <c r="S45" s="58" t="str">
        <f t="shared" si="9"/>
        <v>A</v>
      </c>
      <c r="T45" s="55"/>
      <c r="U45" s="16" t="s">
        <v>119</v>
      </c>
      <c r="V45" s="59">
        <f t="shared" si="10"/>
        <v>93</v>
      </c>
    </row>
    <row r="46" ht="12.75" customHeight="1" spans="1:22">
      <c r="A46" s="16">
        <v>33</v>
      </c>
      <c r="B46" s="16">
        <v>213100211</v>
      </c>
      <c r="C46" s="50"/>
      <c r="D46" s="50" t="s">
        <v>225</v>
      </c>
      <c r="E46" s="18">
        <v>100</v>
      </c>
      <c r="F46" s="49">
        <f t="shared" si="1"/>
        <v>10</v>
      </c>
      <c r="G46" s="18">
        <v>100</v>
      </c>
      <c r="H46" s="49">
        <f t="shared" si="2"/>
        <v>40</v>
      </c>
      <c r="I46" s="53">
        <f t="shared" si="16"/>
        <v>83</v>
      </c>
      <c r="J46" s="49">
        <f t="shared" si="3"/>
        <v>20.75</v>
      </c>
      <c r="K46" s="53">
        <v>83</v>
      </c>
      <c r="L46" s="18">
        <f t="shared" si="4"/>
        <v>20.75</v>
      </c>
      <c r="M46" s="18">
        <f t="shared" si="0"/>
        <v>91.5</v>
      </c>
      <c r="N46" s="49">
        <f t="shared" si="5"/>
        <v>91.5</v>
      </c>
      <c r="O46" s="47" t="str">
        <f t="shared" si="6"/>
        <v>LULUS</v>
      </c>
      <c r="P46" s="55"/>
      <c r="Q46" s="18">
        <f t="shared" si="7"/>
        <v>91.5</v>
      </c>
      <c r="R46" s="57">
        <f t="shared" si="8"/>
        <v>91.5</v>
      </c>
      <c r="S46" s="58" t="str">
        <f t="shared" si="9"/>
        <v>A</v>
      </c>
      <c r="T46" s="55"/>
      <c r="U46" s="16" t="s">
        <v>119</v>
      </c>
      <c r="V46" s="59">
        <f t="shared" si="10"/>
        <v>91.5</v>
      </c>
    </row>
    <row r="47" ht="12.75" customHeight="1" spans="1:22">
      <c r="A47" s="16">
        <v>34</v>
      </c>
      <c r="B47" s="16">
        <v>213100206</v>
      </c>
      <c r="C47" s="50"/>
      <c r="D47" s="50" t="s">
        <v>226</v>
      </c>
      <c r="E47" s="18">
        <v>100</v>
      </c>
      <c r="F47" s="49">
        <f t="shared" si="1"/>
        <v>10</v>
      </c>
      <c r="G47" s="18">
        <v>100</v>
      </c>
      <c r="H47" s="49">
        <f t="shared" si="2"/>
        <v>40</v>
      </c>
      <c r="I47" s="53">
        <v>80</v>
      </c>
      <c r="J47" s="49">
        <f t="shared" si="3"/>
        <v>20</v>
      </c>
      <c r="K47" s="53">
        <v>80</v>
      </c>
      <c r="L47" s="18">
        <f t="shared" si="4"/>
        <v>20</v>
      </c>
      <c r="M47" s="18">
        <f t="shared" si="0"/>
        <v>90</v>
      </c>
      <c r="N47" s="49">
        <f t="shared" si="5"/>
        <v>90</v>
      </c>
      <c r="O47" s="47" t="str">
        <f t="shared" si="6"/>
        <v>LULUS</v>
      </c>
      <c r="P47" s="55"/>
      <c r="Q47" s="18">
        <f t="shared" si="7"/>
        <v>90</v>
      </c>
      <c r="R47" s="57">
        <f t="shared" si="8"/>
        <v>90</v>
      </c>
      <c r="S47" s="58" t="str">
        <f t="shared" si="9"/>
        <v>A</v>
      </c>
      <c r="T47" s="55"/>
      <c r="U47" s="47" t="s">
        <v>119</v>
      </c>
      <c r="V47" s="59">
        <f t="shared" si="10"/>
        <v>90</v>
      </c>
    </row>
    <row r="48" ht="12.75" customHeight="1" spans="1:22">
      <c r="A48" s="16">
        <v>35</v>
      </c>
      <c r="B48" s="16">
        <v>213100190</v>
      </c>
      <c r="C48" s="50"/>
      <c r="D48" s="50" t="s">
        <v>61</v>
      </c>
      <c r="E48" s="18">
        <v>100</v>
      </c>
      <c r="F48" s="49">
        <f t="shared" si="1"/>
        <v>10</v>
      </c>
      <c r="G48" s="18">
        <v>100</v>
      </c>
      <c r="H48" s="49">
        <f t="shared" si="2"/>
        <v>40</v>
      </c>
      <c r="I48" s="53">
        <f>K48</f>
        <v>85</v>
      </c>
      <c r="J48" s="49">
        <f t="shared" si="3"/>
        <v>21.25</v>
      </c>
      <c r="K48" s="53">
        <f>'Sheet2 (2)'!AA44</f>
        <v>85</v>
      </c>
      <c r="L48" s="18">
        <f t="shared" si="4"/>
        <v>21.25</v>
      </c>
      <c r="M48" s="18">
        <f t="shared" si="0"/>
        <v>92.5</v>
      </c>
      <c r="N48" s="49">
        <f t="shared" si="5"/>
        <v>92.5</v>
      </c>
      <c r="O48" s="47" t="str">
        <f t="shared" si="6"/>
        <v>LULUS</v>
      </c>
      <c r="P48" s="55"/>
      <c r="Q48" s="18">
        <f t="shared" si="7"/>
        <v>92.5</v>
      </c>
      <c r="R48" s="57">
        <f t="shared" si="8"/>
        <v>92.5</v>
      </c>
      <c r="S48" s="58" t="str">
        <f t="shared" si="9"/>
        <v>A</v>
      </c>
      <c r="T48" s="55"/>
      <c r="U48" s="16" t="s">
        <v>119</v>
      </c>
      <c r="V48" s="59">
        <f t="shared" si="10"/>
        <v>92.5</v>
      </c>
    </row>
    <row r="49" ht="12.75" customHeight="1" spans="1:22">
      <c r="A49" s="16">
        <v>36</v>
      </c>
      <c r="B49" s="16">
        <v>213100178</v>
      </c>
      <c r="C49" s="50"/>
      <c r="D49" s="50" t="s">
        <v>227</v>
      </c>
      <c r="E49" s="18">
        <v>100</v>
      </c>
      <c r="F49" s="49">
        <f t="shared" si="1"/>
        <v>10</v>
      </c>
      <c r="G49" s="18">
        <v>100</v>
      </c>
      <c r="H49" s="49">
        <f t="shared" si="2"/>
        <v>40</v>
      </c>
      <c r="I49" s="53">
        <v>80</v>
      </c>
      <c r="J49" s="49">
        <f t="shared" si="3"/>
        <v>20</v>
      </c>
      <c r="K49" s="53">
        <v>85</v>
      </c>
      <c r="L49" s="18">
        <f t="shared" si="4"/>
        <v>21.25</v>
      </c>
      <c r="M49" s="18">
        <f t="shared" si="0"/>
        <v>91.25</v>
      </c>
      <c r="N49" s="49">
        <f t="shared" si="5"/>
        <v>91.25</v>
      </c>
      <c r="O49" s="47" t="str">
        <f t="shared" si="6"/>
        <v>LULUS</v>
      </c>
      <c r="P49" s="55"/>
      <c r="Q49" s="18">
        <f t="shared" si="7"/>
        <v>91.25</v>
      </c>
      <c r="R49" s="57">
        <f t="shared" si="8"/>
        <v>91.25</v>
      </c>
      <c r="S49" s="58" t="str">
        <f t="shared" si="9"/>
        <v>A</v>
      </c>
      <c r="T49" s="55"/>
      <c r="U49" s="16" t="s">
        <v>119</v>
      </c>
      <c r="V49" s="59">
        <f t="shared" si="10"/>
        <v>91.25</v>
      </c>
    </row>
    <row r="50" ht="12.75" customHeight="1" spans="1:22">
      <c r="A50" s="16">
        <v>37</v>
      </c>
      <c r="B50" s="16">
        <v>213100244</v>
      </c>
      <c r="C50" s="50"/>
      <c r="D50" s="50" t="s">
        <v>62</v>
      </c>
      <c r="E50" s="18">
        <v>100</v>
      </c>
      <c r="F50" s="49">
        <f t="shared" si="1"/>
        <v>10</v>
      </c>
      <c r="G50" s="18">
        <v>100</v>
      </c>
      <c r="H50" s="49">
        <f t="shared" si="2"/>
        <v>40</v>
      </c>
      <c r="I50" s="53">
        <v>75</v>
      </c>
      <c r="J50" s="49">
        <f t="shared" si="3"/>
        <v>18.75</v>
      </c>
      <c r="K50" s="53">
        <v>80</v>
      </c>
      <c r="L50" s="18">
        <f t="shared" si="4"/>
        <v>20</v>
      </c>
      <c r="M50" s="18">
        <f t="shared" si="0"/>
        <v>88.75</v>
      </c>
      <c r="N50" s="49">
        <f t="shared" si="5"/>
        <v>88.75</v>
      </c>
      <c r="O50" s="47" t="str">
        <f t="shared" si="6"/>
        <v>LULUS</v>
      </c>
      <c r="P50" s="55"/>
      <c r="Q50" s="18">
        <f t="shared" si="7"/>
        <v>88.75</v>
      </c>
      <c r="R50" s="57">
        <f t="shared" si="8"/>
        <v>88.75</v>
      </c>
      <c r="S50" s="58" t="str">
        <f t="shared" si="9"/>
        <v>A</v>
      </c>
      <c r="T50" s="55"/>
      <c r="U50" s="16" t="s">
        <v>119</v>
      </c>
      <c r="V50" s="59">
        <f t="shared" si="10"/>
        <v>88.75</v>
      </c>
    </row>
    <row r="51" ht="12.75" customHeight="1" spans="1:22">
      <c r="A51" s="16">
        <v>38</v>
      </c>
      <c r="B51" s="16">
        <v>213100171</v>
      </c>
      <c r="C51" s="50"/>
      <c r="D51" s="50" t="s">
        <v>228</v>
      </c>
      <c r="E51" s="18">
        <v>100</v>
      </c>
      <c r="F51" s="49">
        <f t="shared" si="1"/>
        <v>10</v>
      </c>
      <c r="G51" s="18">
        <v>100</v>
      </c>
      <c r="H51" s="49">
        <f t="shared" si="2"/>
        <v>40</v>
      </c>
      <c r="I51" s="53">
        <f>K51</f>
        <v>70</v>
      </c>
      <c r="J51" s="49">
        <f t="shared" si="3"/>
        <v>17.5</v>
      </c>
      <c r="K51" s="53">
        <v>70</v>
      </c>
      <c r="L51" s="18">
        <f t="shared" si="4"/>
        <v>17.5</v>
      </c>
      <c r="M51" s="18">
        <f t="shared" si="0"/>
        <v>85</v>
      </c>
      <c r="N51" s="49">
        <f t="shared" si="5"/>
        <v>85</v>
      </c>
      <c r="O51" s="47" t="str">
        <f t="shared" si="6"/>
        <v>LULUS</v>
      </c>
      <c r="P51" s="55"/>
      <c r="Q51" s="18">
        <f t="shared" si="7"/>
        <v>85</v>
      </c>
      <c r="R51" s="57">
        <f t="shared" si="8"/>
        <v>85</v>
      </c>
      <c r="S51" s="58" t="str">
        <f t="shared" si="9"/>
        <v>A</v>
      </c>
      <c r="T51" s="55"/>
      <c r="U51" s="16" t="s">
        <v>119</v>
      </c>
      <c r="V51" s="59">
        <f t="shared" si="10"/>
        <v>85</v>
      </c>
    </row>
    <row r="52" ht="12.75" customHeight="1" spans="1:22">
      <c r="A52" s="16">
        <v>39</v>
      </c>
      <c r="B52" s="16">
        <v>213100226</v>
      </c>
      <c r="C52" s="50"/>
      <c r="D52" s="50" t="s">
        <v>65</v>
      </c>
      <c r="E52" s="18">
        <v>100</v>
      </c>
      <c r="F52" s="49">
        <f t="shared" si="1"/>
        <v>10</v>
      </c>
      <c r="G52" s="18">
        <v>100</v>
      </c>
      <c r="H52" s="49">
        <f t="shared" si="2"/>
        <v>40</v>
      </c>
      <c r="I52" s="53">
        <v>75</v>
      </c>
      <c r="J52" s="49">
        <f t="shared" si="3"/>
        <v>18.75</v>
      </c>
      <c r="K52" s="53">
        <v>80</v>
      </c>
      <c r="L52" s="18">
        <f t="shared" si="4"/>
        <v>20</v>
      </c>
      <c r="M52" s="18">
        <f t="shared" si="0"/>
        <v>88.75</v>
      </c>
      <c r="N52" s="49">
        <f t="shared" si="5"/>
        <v>88.75</v>
      </c>
      <c r="O52" s="47" t="str">
        <f t="shared" si="6"/>
        <v>LULUS</v>
      </c>
      <c r="P52" s="55"/>
      <c r="Q52" s="18">
        <f t="shared" si="7"/>
        <v>88.75</v>
      </c>
      <c r="R52" s="57">
        <f t="shared" si="8"/>
        <v>88.75</v>
      </c>
      <c r="S52" s="58" t="str">
        <f t="shared" si="9"/>
        <v>A</v>
      </c>
      <c r="T52" s="55"/>
      <c r="U52" s="16" t="s">
        <v>119</v>
      </c>
      <c r="V52" s="59">
        <f t="shared" si="10"/>
        <v>88.75</v>
      </c>
    </row>
    <row r="53" ht="12.75" customHeight="1" spans="1:22">
      <c r="A53" s="16">
        <v>40</v>
      </c>
      <c r="B53" s="16">
        <v>213100188</v>
      </c>
      <c r="C53" s="50"/>
      <c r="D53" s="50" t="s">
        <v>229</v>
      </c>
      <c r="E53" s="18">
        <v>100</v>
      </c>
      <c r="F53" s="49">
        <f t="shared" si="1"/>
        <v>10</v>
      </c>
      <c r="G53" s="18">
        <v>100</v>
      </c>
      <c r="H53" s="49">
        <f t="shared" si="2"/>
        <v>40</v>
      </c>
      <c r="I53" s="53" t="e">
        <f>K53</f>
        <v>#REF!</v>
      </c>
      <c r="J53" s="49" t="e">
        <f t="shared" si="3"/>
        <v>#REF!</v>
      </c>
      <c r="K53" s="53" t="e">
        <f>'[1]#REF'!AA42</f>
        <v>#REF!</v>
      </c>
      <c r="L53" s="18" t="e">
        <f t="shared" si="4"/>
        <v>#REF!</v>
      </c>
      <c r="M53" s="18" t="e">
        <f t="shared" si="0"/>
        <v>#REF!</v>
      </c>
      <c r="N53" s="49" t="e">
        <f t="shared" si="5"/>
        <v>#REF!</v>
      </c>
      <c r="O53" s="47" t="e">
        <f t="shared" si="6"/>
        <v>#REF!</v>
      </c>
      <c r="P53" s="55"/>
      <c r="Q53" s="18" t="e">
        <f t="shared" si="7"/>
        <v>#REF!</v>
      </c>
      <c r="R53" s="57" t="e">
        <f t="shared" si="8"/>
        <v>#REF!</v>
      </c>
      <c r="S53" s="58" t="e">
        <f t="shared" si="9"/>
        <v>#REF!</v>
      </c>
      <c r="T53" s="55"/>
      <c r="U53" s="47" t="s">
        <v>119</v>
      </c>
      <c r="V53" s="59" t="e">
        <f t="shared" si="10"/>
        <v>#REF!</v>
      </c>
    </row>
    <row r="54" ht="12.75" customHeight="1" spans="1:22">
      <c r="A54" s="16">
        <v>41</v>
      </c>
      <c r="B54" s="16">
        <v>213100191</v>
      </c>
      <c r="C54" s="50"/>
      <c r="D54" s="50" t="s">
        <v>230</v>
      </c>
      <c r="E54" s="18">
        <v>100</v>
      </c>
      <c r="F54" s="49">
        <f t="shared" si="1"/>
        <v>10</v>
      </c>
      <c r="G54" s="18">
        <v>100</v>
      </c>
      <c r="H54" s="49">
        <f t="shared" si="2"/>
        <v>40</v>
      </c>
      <c r="I54" s="53">
        <v>70</v>
      </c>
      <c r="J54" s="49">
        <f t="shared" si="3"/>
        <v>17.5</v>
      </c>
      <c r="K54" s="53">
        <v>50</v>
      </c>
      <c r="L54" s="18">
        <f t="shared" si="4"/>
        <v>12.5</v>
      </c>
      <c r="M54" s="18">
        <f t="shared" si="0"/>
        <v>80</v>
      </c>
      <c r="N54" s="49">
        <f t="shared" si="5"/>
        <v>80</v>
      </c>
      <c r="O54" s="47" t="str">
        <f t="shared" si="6"/>
        <v>LULUS</v>
      </c>
      <c r="P54" s="55"/>
      <c r="Q54" s="18">
        <f t="shared" si="7"/>
        <v>80</v>
      </c>
      <c r="R54" s="57">
        <f t="shared" si="8"/>
        <v>80</v>
      </c>
      <c r="S54" s="58" t="str">
        <f t="shared" si="9"/>
        <v>A</v>
      </c>
      <c r="T54" s="55"/>
      <c r="U54" s="16" t="s">
        <v>119</v>
      </c>
      <c r="V54" s="59">
        <f t="shared" si="10"/>
        <v>80</v>
      </c>
    </row>
    <row r="55" ht="12.75" customHeight="1" spans="1:22">
      <c r="A55" s="16">
        <v>42</v>
      </c>
      <c r="B55" s="16">
        <v>213100238</v>
      </c>
      <c r="C55" s="50"/>
      <c r="D55" s="50" t="s">
        <v>231</v>
      </c>
      <c r="E55" s="18">
        <v>100</v>
      </c>
      <c r="F55" s="49">
        <f t="shared" si="1"/>
        <v>10</v>
      </c>
      <c r="G55" s="18">
        <v>100</v>
      </c>
      <c r="H55" s="49">
        <f t="shared" si="2"/>
        <v>40</v>
      </c>
      <c r="I55" s="53">
        <f>K55</f>
        <v>80</v>
      </c>
      <c r="J55" s="49">
        <f t="shared" si="3"/>
        <v>20</v>
      </c>
      <c r="K55" s="53">
        <v>80</v>
      </c>
      <c r="L55" s="18">
        <f t="shared" si="4"/>
        <v>20</v>
      </c>
      <c r="M55" s="18">
        <f t="shared" si="0"/>
        <v>90</v>
      </c>
      <c r="N55" s="49">
        <f t="shared" si="5"/>
        <v>90</v>
      </c>
      <c r="O55" s="47" t="str">
        <f t="shared" si="6"/>
        <v>LULUS</v>
      </c>
      <c r="P55" s="55"/>
      <c r="Q55" s="18">
        <f t="shared" si="7"/>
        <v>90</v>
      </c>
      <c r="R55" s="57">
        <f t="shared" si="8"/>
        <v>90</v>
      </c>
      <c r="S55" s="58" t="str">
        <f t="shared" si="9"/>
        <v>A</v>
      </c>
      <c r="T55" s="55"/>
      <c r="U55" s="16" t="s">
        <v>119</v>
      </c>
      <c r="V55" s="59">
        <f t="shared" si="10"/>
        <v>90</v>
      </c>
    </row>
    <row r="56" ht="12.75" customHeight="1" spans="1:22">
      <c r="A56" s="47">
        <v>43</v>
      </c>
      <c r="B56" s="16">
        <v>213100210</v>
      </c>
      <c r="C56" s="50"/>
      <c r="D56" s="50" t="s">
        <v>232</v>
      </c>
      <c r="E56" s="18">
        <v>100</v>
      </c>
      <c r="F56" s="49">
        <f t="shared" si="1"/>
        <v>10</v>
      </c>
      <c r="G56" s="18">
        <v>100</v>
      </c>
      <c r="H56" s="49">
        <f t="shared" si="2"/>
        <v>40</v>
      </c>
      <c r="I56" s="53">
        <v>95</v>
      </c>
      <c r="J56" s="49">
        <f t="shared" si="3"/>
        <v>23.75</v>
      </c>
      <c r="K56" s="53">
        <v>100</v>
      </c>
      <c r="L56" s="18">
        <f t="shared" si="4"/>
        <v>25</v>
      </c>
      <c r="M56" s="18">
        <f t="shared" si="0"/>
        <v>98.75</v>
      </c>
      <c r="N56" s="49">
        <f t="shared" si="5"/>
        <v>98.75</v>
      </c>
      <c r="O56" s="47" t="str">
        <f t="shared" si="6"/>
        <v>LULUS</v>
      </c>
      <c r="P56" s="55"/>
      <c r="Q56" s="18">
        <f t="shared" si="7"/>
        <v>98.75</v>
      </c>
      <c r="R56" s="57">
        <f t="shared" si="8"/>
        <v>98.75</v>
      </c>
      <c r="S56" s="58" t="str">
        <f t="shared" si="9"/>
        <v>A</v>
      </c>
      <c r="T56" s="55"/>
      <c r="U56" s="16" t="s">
        <v>119</v>
      </c>
      <c r="V56" s="59">
        <f t="shared" si="10"/>
        <v>98.75</v>
      </c>
    </row>
    <row r="57" ht="12.75" customHeight="1" spans="1:22">
      <c r="A57" s="16">
        <v>44</v>
      </c>
      <c r="B57" s="16">
        <v>213100198</v>
      </c>
      <c r="C57" s="50"/>
      <c r="D57" s="50" t="s">
        <v>233</v>
      </c>
      <c r="E57" s="18">
        <v>100</v>
      </c>
      <c r="F57" s="49">
        <f t="shared" si="1"/>
        <v>10</v>
      </c>
      <c r="G57" s="18">
        <v>100</v>
      </c>
      <c r="H57" s="49">
        <f t="shared" si="2"/>
        <v>40</v>
      </c>
      <c r="I57" s="53" t="e">
        <f>K57</f>
        <v>#REF!</v>
      </c>
      <c r="J57" s="49" t="e">
        <f t="shared" si="3"/>
        <v>#REF!</v>
      </c>
      <c r="K57" s="53" t="e">
        <f>'[1]#REF'!AA50</f>
        <v>#REF!</v>
      </c>
      <c r="L57" s="18" t="e">
        <f t="shared" si="4"/>
        <v>#REF!</v>
      </c>
      <c r="M57" s="18" t="e">
        <f t="shared" si="0"/>
        <v>#REF!</v>
      </c>
      <c r="N57" s="49" t="e">
        <f t="shared" si="5"/>
        <v>#REF!</v>
      </c>
      <c r="O57" s="47" t="e">
        <f t="shared" si="6"/>
        <v>#REF!</v>
      </c>
      <c r="P57" s="55"/>
      <c r="Q57" s="18" t="e">
        <f t="shared" si="7"/>
        <v>#REF!</v>
      </c>
      <c r="R57" s="57" t="e">
        <f t="shared" si="8"/>
        <v>#REF!</v>
      </c>
      <c r="S57" s="58" t="e">
        <f t="shared" si="9"/>
        <v>#REF!</v>
      </c>
      <c r="T57" s="55"/>
      <c r="U57" s="16" t="s">
        <v>119</v>
      </c>
      <c r="V57" s="59" t="e">
        <f t="shared" si="10"/>
        <v>#REF!</v>
      </c>
    </row>
    <row r="58" ht="12.75" customHeight="1" spans="1:22">
      <c r="A58" s="16">
        <v>45</v>
      </c>
      <c r="B58" s="16">
        <v>213100180</v>
      </c>
      <c r="C58" s="50"/>
      <c r="D58" s="50" t="s">
        <v>66</v>
      </c>
      <c r="E58" s="18">
        <v>100</v>
      </c>
      <c r="F58" s="49">
        <f t="shared" si="1"/>
        <v>10</v>
      </c>
      <c r="G58" s="18">
        <v>100</v>
      </c>
      <c r="H58" s="49">
        <f t="shared" si="2"/>
        <v>40</v>
      </c>
      <c r="I58" s="53">
        <v>85</v>
      </c>
      <c r="J58" s="49">
        <f t="shared" si="3"/>
        <v>21.25</v>
      </c>
      <c r="K58" s="53">
        <v>80</v>
      </c>
      <c r="L58" s="18">
        <f t="shared" si="4"/>
        <v>20</v>
      </c>
      <c r="M58" s="18">
        <f t="shared" si="0"/>
        <v>91.25</v>
      </c>
      <c r="N58" s="49">
        <f t="shared" si="5"/>
        <v>91.25</v>
      </c>
      <c r="O58" s="47" t="str">
        <f t="shared" si="6"/>
        <v>LULUS</v>
      </c>
      <c r="P58" s="55"/>
      <c r="Q58" s="18">
        <f t="shared" si="7"/>
        <v>91.25</v>
      </c>
      <c r="R58" s="57">
        <f t="shared" si="8"/>
        <v>91.25</v>
      </c>
      <c r="S58" s="58" t="str">
        <f t="shared" si="9"/>
        <v>A</v>
      </c>
      <c r="T58" s="55"/>
      <c r="U58" s="16" t="s">
        <v>119</v>
      </c>
      <c r="V58" s="59">
        <f t="shared" si="10"/>
        <v>91.25</v>
      </c>
    </row>
    <row r="59" ht="12.75" customHeight="1" spans="1:22">
      <c r="A59" s="16">
        <v>46</v>
      </c>
      <c r="B59" s="47">
        <v>213100187</v>
      </c>
      <c r="C59" s="51"/>
      <c r="D59" s="51" t="s">
        <v>234</v>
      </c>
      <c r="E59" s="18">
        <v>100</v>
      </c>
      <c r="F59" s="49">
        <f t="shared" si="1"/>
        <v>10</v>
      </c>
      <c r="G59" s="18">
        <v>100</v>
      </c>
      <c r="H59" s="49">
        <f t="shared" si="2"/>
        <v>40</v>
      </c>
      <c r="I59" s="54">
        <v>95</v>
      </c>
      <c r="J59" s="49">
        <f t="shared" si="3"/>
        <v>23.75</v>
      </c>
      <c r="K59" s="54">
        <v>90</v>
      </c>
      <c r="L59" s="49">
        <f t="shared" si="4"/>
        <v>22.5</v>
      </c>
      <c r="M59" s="49">
        <f t="shared" si="0"/>
        <v>96.25</v>
      </c>
      <c r="N59" s="49">
        <f t="shared" si="5"/>
        <v>96.25</v>
      </c>
      <c r="O59" s="47" t="str">
        <f t="shared" si="6"/>
        <v>LULUS</v>
      </c>
      <c r="P59" s="55"/>
      <c r="Q59" s="18">
        <f t="shared" si="7"/>
        <v>96.25</v>
      </c>
      <c r="R59" s="57">
        <f t="shared" si="8"/>
        <v>96.25</v>
      </c>
      <c r="S59" s="58" t="str">
        <f t="shared" si="9"/>
        <v>A</v>
      </c>
      <c r="T59" s="55"/>
      <c r="U59" s="47" t="s">
        <v>119</v>
      </c>
      <c r="V59" s="59">
        <f t="shared" si="10"/>
        <v>96.25</v>
      </c>
    </row>
    <row r="60" ht="12.75" customHeight="1" spans="1:22">
      <c r="A60" s="16">
        <v>47</v>
      </c>
      <c r="B60" s="16">
        <v>213100263</v>
      </c>
      <c r="C60" s="50"/>
      <c r="D60" s="50" t="s">
        <v>235</v>
      </c>
      <c r="E60" s="18">
        <v>100</v>
      </c>
      <c r="F60" s="18">
        <f t="shared" si="1"/>
        <v>10</v>
      </c>
      <c r="G60" s="18">
        <v>100</v>
      </c>
      <c r="H60" s="18">
        <f t="shared" si="2"/>
        <v>40</v>
      </c>
      <c r="I60" s="53">
        <v>90</v>
      </c>
      <c r="J60" s="18">
        <f t="shared" si="3"/>
        <v>22.5</v>
      </c>
      <c r="K60" s="53">
        <v>100</v>
      </c>
      <c r="L60" s="18">
        <f t="shared" si="4"/>
        <v>25</v>
      </c>
      <c r="M60" s="18">
        <f t="shared" si="0"/>
        <v>97.5</v>
      </c>
      <c r="N60" s="18">
        <f t="shared" si="5"/>
        <v>97.5</v>
      </c>
      <c r="O60" s="16" t="str">
        <f t="shared" si="6"/>
        <v>LULUS</v>
      </c>
      <c r="P60" s="55"/>
      <c r="Q60" s="18">
        <f t="shared" si="7"/>
        <v>97.5</v>
      </c>
      <c r="R60" s="34">
        <f t="shared" si="8"/>
        <v>97.5</v>
      </c>
      <c r="S60" s="35" t="str">
        <f t="shared" si="9"/>
        <v>A</v>
      </c>
      <c r="T60" s="55"/>
      <c r="U60" s="16" t="s">
        <v>119</v>
      </c>
      <c r="V60" s="43">
        <f t="shared" si="10"/>
        <v>97.5</v>
      </c>
    </row>
    <row r="61" ht="12.75" customHeight="1" spans="5:18">
      <c r="E61" s="19"/>
      <c r="F61" s="19"/>
      <c r="G61" s="19"/>
      <c r="H61" s="19"/>
      <c r="I61" s="56"/>
      <c r="J61" s="19"/>
      <c r="K61" s="56"/>
      <c r="L61" s="19"/>
      <c r="M61" s="19"/>
      <c r="N61" s="19"/>
      <c r="O61" s="2"/>
      <c r="Q61" s="36"/>
      <c r="R61" s="36"/>
    </row>
    <row r="62" ht="12.75" customHeight="1" spans="5:11">
      <c r="E62" s="2"/>
      <c r="I62" s="3"/>
      <c r="K62" s="3"/>
    </row>
    <row r="63" ht="12.75" customHeight="1" spans="5:14">
      <c r="E63" s="2"/>
      <c r="I63" s="3"/>
      <c r="K63" s="3"/>
      <c r="N63" s="22" t="s">
        <v>236</v>
      </c>
    </row>
    <row r="64" ht="12.75" customHeight="1" spans="5:19">
      <c r="E64" s="20"/>
      <c r="F64" s="21" t="s">
        <v>170</v>
      </c>
      <c r="H64" s="22"/>
      <c r="I64" s="3"/>
      <c r="J64" s="22"/>
      <c r="K64" s="3"/>
      <c r="L64" s="22"/>
      <c r="M64" s="22"/>
      <c r="N64" s="22" t="s">
        <v>171</v>
      </c>
      <c r="O64" s="22"/>
      <c r="P64" s="22"/>
      <c r="Q64" s="37"/>
      <c r="R64" s="37"/>
      <c r="S64" s="37"/>
    </row>
    <row r="65" ht="12.75" customHeight="1" spans="5:19">
      <c r="E65" s="2"/>
      <c r="F65" s="22" t="s">
        <v>172</v>
      </c>
      <c r="G65" s="22"/>
      <c r="H65" s="22"/>
      <c r="I65" s="3"/>
      <c r="J65" s="22"/>
      <c r="K65" s="3"/>
      <c r="L65" s="22"/>
      <c r="M65" s="22"/>
      <c r="N65" s="22"/>
      <c r="O65" s="22"/>
      <c r="P65" s="22"/>
      <c r="Q65" s="22"/>
      <c r="R65" s="22"/>
      <c r="S65" s="22"/>
    </row>
    <row r="66" ht="12.75" customHeight="1" spans="5:19">
      <c r="E66" s="2"/>
      <c r="F66" s="22"/>
      <c r="G66" s="22"/>
      <c r="H66" s="22"/>
      <c r="I66" s="3"/>
      <c r="J66" s="22"/>
      <c r="K66" s="3"/>
      <c r="L66" s="22"/>
      <c r="M66" s="22"/>
      <c r="N66" s="22"/>
      <c r="O66" s="22"/>
      <c r="P66" s="22"/>
      <c r="Q66" s="22"/>
      <c r="R66" s="22"/>
      <c r="S66" s="22"/>
    </row>
    <row r="67" ht="12.75" customHeight="1" spans="5:19">
      <c r="E67" s="2"/>
      <c r="F67" s="22"/>
      <c r="G67" s="22"/>
      <c r="H67" s="22"/>
      <c r="I67" s="3"/>
      <c r="J67" s="22"/>
      <c r="K67" s="3"/>
      <c r="L67" s="22"/>
      <c r="M67" s="22"/>
      <c r="N67" s="22"/>
      <c r="O67" s="22"/>
      <c r="P67" s="22"/>
      <c r="Q67" s="22"/>
      <c r="R67" s="22"/>
      <c r="S67" s="22"/>
    </row>
    <row r="68" ht="12.75" customHeight="1" spans="5:17">
      <c r="E68" s="2"/>
      <c r="F68" s="22" t="s">
        <v>173</v>
      </c>
      <c r="G68" s="22"/>
      <c r="H68" s="22"/>
      <c r="I68" s="3"/>
      <c r="J68" s="22"/>
      <c r="K68" s="3"/>
      <c r="L68" s="22"/>
      <c r="M68" s="22"/>
      <c r="N68" s="22" t="s">
        <v>174</v>
      </c>
      <c r="O68" s="22"/>
      <c r="P68" s="22"/>
      <c r="Q68" s="38"/>
    </row>
    <row r="69" ht="12.75" customHeight="1" spans="5:11">
      <c r="E69" s="2"/>
      <c r="I69" s="3"/>
      <c r="K69" s="3"/>
    </row>
    <row r="70" ht="12.75" customHeight="1" spans="5:11">
      <c r="E70" s="2"/>
      <c r="I70" s="3"/>
      <c r="K70" s="3"/>
    </row>
    <row r="71" ht="12.75" customHeight="1" spans="5:11">
      <c r="E71" s="2"/>
      <c r="I71" s="3"/>
      <c r="K71" s="3"/>
    </row>
    <row r="72" ht="12.75" customHeight="1" spans="5:11">
      <c r="E72" s="2"/>
      <c r="I72" s="3"/>
      <c r="K72" s="3"/>
    </row>
    <row r="73" ht="12.75" customHeight="1" spans="5:11">
      <c r="E73" s="2"/>
      <c r="I73" s="3"/>
      <c r="K73" s="3"/>
    </row>
    <row r="74" ht="12.75" customHeight="1" spans="5:11">
      <c r="E74" s="2"/>
      <c r="I74" s="3"/>
      <c r="K74" s="3"/>
    </row>
    <row r="75" ht="12.75" customHeight="1" spans="5:11">
      <c r="E75" s="2"/>
      <c r="I75" s="3"/>
      <c r="K75" s="3"/>
    </row>
    <row r="76" ht="12.75" customHeight="1" spans="5:11">
      <c r="E76" s="2"/>
      <c r="I76" s="3"/>
      <c r="K76" s="3"/>
    </row>
    <row r="77" ht="12.75" customHeight="1" spans="5:11">
      <c r="E77" s="2"/>
      <c r="I77" s="3"/>
      <c r="K77" s="3"/>
    </row>
    <row r="78" ht="12.75" customHeight="1" spans="5:11">
      <c r="E78" s="2"/>
      <c r="I78" s="3"/>
      <c r="K78" s="3"/>
    </row>
    <row r="79" ht="12.75" customHeight="1" spans="5:11">
      <c r="E79" s="2"/>
      <c r="I79" s="3"/>
      <c r="K79" s="3"/>
    </row>
    <row r="80" ht="12.75" customHeight="1" spans="5:11">
      <c r="E80" s="2"/>
      <c r="I80" s="3"/>
      <c r="K80" s="3"/>
    </row>
    <row r="81" ht="12.75" customHeight="1" spans="5:11">
      <c r="E81" s="2"/>
      <c r="I81" s="3"/>
      <c r="K81" s="3"/>
    </row>
    <row r="82" ht="12.75" customHeight="1" spans="5:11">
      <c r="E82" s="2"/>
      <c r="I82" s="3"/>
      <c r="K82" s="3"/>
    </row>
    <row r="83" ht="12.75" customHeight="1" spans="5:11">
      <c r="E83" s="2"/>
      <c r="I83" s="3"/>
      <c r="K83" s="3"/>
    </row>
    <row r="84" ht="12.75" customHeight="1" spans="5:11">
      <c r="E84" s="2"/>
      <c r="I84" s="3"/>
      <c r="K84" s="3"/>
    </row>
    <row r="85" ht="12.75" customHeight="1" spans="5:11">
      <c r="E85" s="2"/>
      <c r="I85" s="3"/>
      <c r="K85" s="3"/>
    </row>
    <row r="86" ht="12.75" customHeight="1" spans="5:11">
      <c r="E86" s="2"/>
      <c r="I86" s="3"/>
      <c r="K86" s="3"/>
    </row>
    <row r="87" ht="12.75" customHeight="1" spans="5:11">
      <c r="E87" s="2"/>
      <c r="I87" s="3"/>
      <c r="K87" s="3"/>
    </row>
    <row r="88" ht="12.75" customHeight="1" spans="5:11">
      <c r="E88" s="2"/>
      <c r="I88" s="3"/>
      <c r="K88" s="3"/>
    </row>
    <row r="89" ht="12.75" customHeight="1" spans="5:11">
      <c r="E89" s="2"/>
      <c r="I89" s="3"/>
      <c r="K89" s="3"/>
    </row>
    <row r="90" ht="12.75" customHeight="1" spans="5:11">
      <c r="E90" s="2"/>
      <c r="I90" s="3"/>
      <c r="K90" s="3"/>
    </row>
    <row r="91" ht="12.75" customHeight="1" spans="5:11">
      <c r="E91" s="2"/>
      <c r="I91" s="3"/>
      <c r="K91" s="3"/>
    </row>
    <row r="92" ht="12.75" customHeight="1" spans="5:11">
      <c r="E92" s="2"/>
      <c r="I92" s="3"/>
      <c r="K92" s="3"/>
    </row>
    <row r="93" ht="12.75" customHeight="1" spans="5:11">
      <c r="E93" s="2"/>
      <c r="I93" s="3"/>
      <c r="K93" s="3"/>
    </row>
    <row r="94" ht="12.75" customHeight="1" spans="5:11">
      <c r="E94" s="2"/>
      <c r="I94" s="3"/>
      <c r="K94" s="3"/>
    </row>
    <row r="95" ht="12.75" customHeight="1" spans="5:11">
      <c r="E95" s="2"/>
      <c r="I95" s="3"/>
      <c r="K95" s="3"/>
    </row>
    <row r="96" ht="12.75" customHeight="1" spans="5:11">
      <c r="E96" s="2"/>
      <c r="I96" s="3"/>
      <c r="K96" s="3"/>
    </row>
    <row r="97" ht="12.75" customHeight="1" spans="5:11">
      <c r="E97" s="2"/>
      <c r="I97" s="3"/>
      <c r="K97" s="3"/>
    </row>
    <row r="98" ht="12.75" customHeight="1" spans="5:11">
      <c r="E98" s="2"/>
      <c r="I98" s="3"/>
      <c r="K98" s="3"/>
    </row>
    <row r="99" ht="12.75" customHeight="1" spans="5:11">
      <c r="E99" s="2"/>
      <c r="I99" s="3"/>
      <c r="K99" s="3"/>
    </row>
    <row r="100" ht="12.75" customHeight="1" spans="5:11">
      <c r="E100" s="2"/>
      <c r="I100" s="3"/>
      <c r="K100" s="3"/>
    </row>
    <row r="101" ht="12.75" customHeight="1" spans="5:11">
      <c r="E101" s="2"/>
      <c r="I101" s="3"/>
      <c r="K101" s="3"/>
    </row>
    <row r="102" ht="12.75" customHeight="1" spans="5:11">
      <c r="E102" s="2"/>
      <c r="I102" s="3"/>
      <c r="K102" s="3"/>
    </row>
    <row r="103" ht="12.75" customHeight="1" spans="5:11">
      <c r="E103" s="2"/>
      <c r="I103" s="3"/>
      <c r="K103" s="3"/>
    </row>
    <row r="104" ht="12.75" customHeight="1" spans="5:11">
      <c r="E104" s="2"/>
      <c r="I104" s="3"/>
      <c r="K104" s="3"/>
    </row>
    <row r="105" ht="12.75" customHeight="1" spans="5:11">
      <c r="E105" s="2"/>
      <c r="I105" s="3"/>
      <c r="K105" s="3"/>
    </row>
    <row r="106" ht="12.75" customHeight="1" spans="5:11">
      <c r="E106" s="2"/>
      <c r="I106" s="3"/>
      <c r="K106" s="3"/>
    </row>
    <row r="107" ht="12.75" customHeight="1" spans="5:11">
      <c r="E107" s="2"/>
      <c r="I107" s="3"/>
      <c r="K107" s="3"/>
    </row>
    <row r="108" ht="12.75" customHeight="1" spans="5:11">
      <c r="E108" s="2"/>
      <c r="I108" s="3"/>
      <c r="K108" s="3"/>
    </row>
    <row r="109" ht="12.75" customHeight="1" spans="5:11">
      <c r="E109" s="2"/>
      <c r="I109" s="3"/>
      <c r="K109" s="3"/>
    </row>
    <row r="110" ht="12.75" customHeight="1" spans="5:11">
      <c r="E110" s="2"/>
      <c r="I110" s="3"/>
      <c r="K110" s="3"/>
    </row>
    <row r="111" ht="12.75" customHeight="1" spans="5:11">
      <c r="E111" s="2"/>
      <c r="I111" s="3"/>
      <c r="K111" s="3"/>
    </row>
    <row r="112" ht="12.75" customHeight="1" spans="5:11">
      <c r="E112" s="2"/>
      <c r="I112" s="3"/>
      <c r="K112" s="3"/>
    </row>
    <row r="113" ht="12.75" customHeight="1" spans="5:11">
      <c r="E113" s="2"/>
      <c r="I113" s="3"/>
      <c r="K113" s="3"/>
    </row>
    <row r="114" ht="12.75" customHeight="1" spans="5:11">
      <c r="E114" s="2"/>
      <c r="I114" s="3"/>
      <c r="K114" s="3"/>
    </row>
    <row r="115" ht="12.75" customHeight="1" spans="5:11">
      <c r="E115" s="2"/>
      <c r="I115" s="3"/>
      <c r="K115" s="3"/>
    </row>
    <row r="116" ht="12.75" customHeight="1" spans="5:11">
      <c r="E116" s="2"/>
      <c r="I116" s="3"/>
      <c r="K116" s="3"/>
    </row>
    <row r="117" ht="12.75" customHeight="1" spans="5:11">
      <c r="E117" s="2"/>
      <c r="I117" s="3"/>
      <c r="K117" s="3"/>
    </row>
    <row r="118" ht="12.75" customHeight="1" spans="5:11">
      <c r="E118" s="2"/>
      <c r="I118" s="3"/>
      <c r="K118" s="3"/>
    </row>
    <row r="119" ht="12.75" customHeight="1" spans="5:11">
      <c r="E119" s="2"/>
      <c r="I119" s="3"/>
      <c r="K119" s="3"/>
    </row>
    <row r="120" ht="12.75" customHeight="1" spans="5:11">
      <c r="E120" s="2"/>
      <c r="I120" s="3"/>
      <c r="K120" s="3"/>
    </row>
    <row r="121" ht="12.75" customHeight="1" spans="5:11">
      <c r="E121" s="2"/>
      <c r="I121" s="3"/>
      <c r="K121" s="3"/>
    </row>
    <row r="122" ht="12.75" customHeight="1" spans="5:11">
      <c r="E122" s="2"/>
      <c r="I122" s="3"/>
      <c r="K122" s="3"/>
    </row>
    <row r="123" ht="12.75" customHeight="1" spans="5:11">
      <c r="E123" s="2"/>
      <c r="I123" s="3"/>
      <c r="K123" s="3"/>
    </row>
    <row r="124" ht="12.75" customHeight="1" spans="5:11">
      <c r="E124" s="2"/>
      <c r="I124" s="3"/>
      <c r="K124" s="3"/>
    </row>
    <row r="125" ht="12.75" customHeight="1" spans="5:11">
      <c r="E125" s="2"/>
      <c r="I125" s="3"/>
      <c r="K125" s="3"/>
    </row>
    <row r="126" ht="12.75" customHeight="1" spans="5:11">
      <c r="E126" s="2"/>
      <c r="I126" s="3"/>
      <c r="K126" s="3"/>
    </row>
    <row r="127" ht="12.75" customHeight="1" spans="5:11">
      <c r="E127" s="2"/>
      <c r="I127" s="3"/>
      <c r="K127" s="3"/>
    </row>
    <row r="128" ht="12.75" customHeight="1" spans="5:11">
      <c r="E128" s="2"/>
      <c r="I128" s="3"/>
      <c r="K128" s="3"/>
    </row>
    <row r="129" ht="12.75" customHeight="1" spans="5:11">
      <c r="E129" s="2"/>
      <c r="I129" s="3"/>
      <c r="K129" s="3"/>
    </row>
    <row r="130" ht="12.75" customHeight="1" spans="5:11">
      <c r="E130" s="2"/>
      <c r="I130" s="3"/>
      <c r="K130" s="3"/>
    </row>
    <row r="131" ht="12.75" customHeight="1" spans="5:11">
      <c r="E131" s="2"/>
      <c r="I131" s="3"/>
      <c r="K131" s="3"/>
    </row>
    <row r="132" ht="12.75" customHeight="1" spans="5:11">
      <c r="E132" s="2"/>
      <c r="I132" s="3"/>
      <c r="K132" s="3"/>
    </row>
    <row r="133" ht="12.75" customHeight="1" spans="5:11">
      <c r="E133" s="2"/>
      <c r="I133" s="3"/>
      <c r="K133" s="3"/>
    </row>
    <row r="134" ht="12.75" customHeight="1" spans="5:11">
      <c r="E134" s="2"/>
      <c r="I134" s="3"/>
      <c r="K134" s="3"/>
    </row>
    <row r="135" ht="12.75" customHeight="1" spans="5:11">
      <c r="E135" s="2"/>
      <c r="I135" s="3"/>
      <c r="K135" s="3"/>
    </row>
    <row r="136" ht="12.75" customHeight="1" spans="5:11">
      <c r="E136" s="2"/>
      <c r="I136" s="3"/>
      <c r="K136" s="3"/>
    </row>
    <row r="137" ht="12.75" customHeight="1" spans="5:11">
      <c r="E137" s="2"/>
      <c r="I137" s="3"/>
      <c r="K137" s="3"/>
    </row>
    <row r="138" ht="12.75" customHeight="1" spans="5:11">
      <c r="E138" s="2"/>
      <c r="I138" s="3"/>
      <c r="K138" s="3"/>
    </row>
    <row r="139" ht="12.75" customHeight="1" spans="5:11">
      <c r="E139" s="2"/>
      <c r="I139" s="3"/>
      <c r="K139" s="3"/>
    </row>
    <row r="140" ht="12.75" customHeight="1" spans="5:11">
      <c r="E140" s="2"/>
      <c r="I140" s="3"/>
      <c r="K140" s="3"/>
    </row>
    <row r="141" ht="12.75" customHeight="1" spans="5:11">
      <c r="E141" s="2"/>
      <c r="I141" s="3"/>
      <c r="K141" s="3"/>
    </row>
    <row r="142" ht="12.75" customHeight="1" spans="5:11">
      <c r="E142" s="2"/>
      <c r="I142" s="3"/>
      <c r="K142" s="3"/>
    </row>
    <row r="143" ht="12.75" customHeight="1" spans="5:11">
      <c r="E143" s="2"/>
      <c r="I143" s="3"/>
      <c r="K143" s="3"/>
    </row>
    <row r="144" ht="12.75" customHeight="1" spans="5:11">
      <c r="E144" s="2"/>
      <c r="I144" s="3"/>
      <c r="K144" s="3"/>
    </row>
    <row r="145" ht="12.75" customHeight="1" spans="5:11">
      <c r="E145" s="2"/>
      <c r="I145" s="3"/>
      <c r="K145" s="3"/>
    </row>
    <row r="146" ht="12.75" customHeight="1" spans="5:11">
      <c r="E146" s="2"/>
      <c r="I146" s="3"/>
      <c r="K146" s="3"/>
    </row>
    <row r="147" ht="12.75" customHeight="1" spans="5:11">
      <c r="E147" s="2"/>
      <c r="I147" s="3"/>
      <c r="K147" s="3"/>
    </row>
    <row r="148" ht="12.75" customHeight="1" spans="5:11">
      <c r="E148" s="2"/>
      <c r="I148" s="3"/>
      <c r="K148" s="3"/>
    </row>
    <row r="149" ht="12.75" customHeight="1" spans="5:11">
      <c r="E149" s="2"/>
      <c r="I149" s="3"/>
      <c r="K149" s="3"/>
    </row>
    <row r="150" ht="12.75" customHeight="1" spans="5:11">
      <c r="E150" s="2"/>
      <c r="I150" s="3"/>
      <c r="K150" s="3"/>
    </row>
    <row r="151" ht="12.75" customHeight="1" spans="5:11">
      <c r="E151" s="2"/>
      <c r="I151" s="3"/>
      <c r="K151" s="3"/>
    </row>
    <row r="152" ht="12.75" customHeight="1" spans="5:11">
      <c r="E152" s="2"/>
      <c r="I152" s="3"/>
      <c r="K152" s="3"/>
    </row>
    <row r="153" ht="12.75" customHeight="1" spans="5:11">
      <c r="E153" s="2"/>
      <c r="I153" s="3"/>
      <c r="K153" s="3"/>
    </row>
    <row r="154" ht="12.75" customHeight="1" spans="5:11">
      <c r="E154" s="2"/>
      <c r="I154" s="3"/>
      <c r="K154" s="3"/>
    </row>
    <row r="155" ht="12.75" customHeight="1" spans="5:11">
      <c r="E155" s="2"/>
      <c r="I155" s="3"/>
      <c r="K155" s="3"/>
    </row>
    <row r="156" ht="12.75" customHeight="1" spans="5:11">
      <c r="E156" s="2"/>
      <c r="I156" s="3"/>
      <c r="K156" s="3"/>
    </row>
    <row r="157" ht="12.75" customHeight="1" spans="5:11">
      <c r="E157" s="2"/>
      <c r="I157" s="3"/>
      <c r="K157" s="3"/>
    </row>
    <row r="158" ht="12.75" customHeight="1" spans="5:11">
      <c r="E158" s="2"/>
      <c r="I158" s="3"/>
      <c r="K158" s="3"/>
    </row>
    <row r="159" ht="12.75" customHeight="1" spans="5:11">
      <c r="E159" s="2"/>
      <c r="I159" s="3"/>
      <c r="K159" s="3"/>
    </row>
    <row r="160" ht="12.75" customHeight="1" spans="5:11">
      <c r="E160" s="2"/>
      <c r="I160" s="3"/>
      <c r="K160" s="3"/>
    </row>
    <row r="161" ht="12.75" customHeight="1" spans="5:11">
      <c r="E161" s="2"/>
      <c r="I161" s="3"/>
      <c r="K161" s="3"/>
    </row>
    <row r="162" ht="12.75" customHeight="1" spans="5:11">
      <c r="E162" s="2"/>
      <c r="I162" s="3"/>
      <c r="K162" s="3"/>
    </row>
    <row r="163" ht="12.75" customHeight="1" spans="5:11">
      <c r="E163" s="2"/>
      <c r="I163" s="3"/>
      <c r="K163" s="3"/>
    </row>
    <row r="164" ht="12.75" customHeight="1" spans="5:11">
      <c r="E164" s="2"/>
      <c r="I164" s="3"/>
      <c r="K164" s="3"/>
    </row>
    <row r="165" ht="12.75" customHeight="1" spans="5:11">
      <c r="E165" s="2"/>
      <c r="I165" s="3"/>
      <c r="K165" s="3"/>
    </row>
    <row r="166" ht="12.75" customHeight="1" spans="5:11">
      <c r="E166" s="2"/>
      <c r="I166" s="3"/>
      <c r="K166" s="3"/>
    </row>
    <row r="167" ht="12.75" customHeight="1" spans="5:11">
      <c r="E167" s="2"/>
      <c r="I167" s="3"/>
      <c r="K167" s="3"/>
    </row>
    <row r="168" ht="12.75" customHeight="1" spans="5:11">
      <c r="E168" s="2"/>
      <c r="I168" s="3"/>
      <c r="K168" s="3"/>
    </row>
    <row r="169" ht="12.75" customHeight="1" spans="5:11">
      <c r="E169" s="2"/>
      <c r="I169" s="3"/>
      <c r="K169" s="3"/>
    </row>
    <row r="170" ht="12.75" customHeight="1" spans="5:11">
      <c r="E170" s="2"/>
      <c r="I170" s="3"/>
      <c r="K170" s="3"/>
    </row>
    <row r="171" ht="12.75" customHeight="1" spans="5:11">
      <c r="E171" s="2"/>
      <c r="I171" s="3"/>
      <c r="K171" s="3"/>
    </row>
    <row r="172" ht="12.75" customHeight="1" spans="5:11">
      <c r="E172" s="2"/>
      <c r="I172" s="3"/>
      <c r="K172" s="3"/>
    </row>
    <row r="173" ht="12.75" customHeight="1" spans="5:11">
      <c r="E173" s="2"/>
      <c r="I173" s="3"/>
      <c r="K173" s="3"/>
    </row>
    <row r="174" ht="12.75" customHeight="1" spans="5:11">
      <c r="E174" s="2"/>
      <c r="I174" s="3"/>
      <c r="K174" s="3"/>
    </row>
    <row r="175" ht="12.75" customHeight="1" spans="5:11">
      <c r="E175" s="2"/>
      <c r="I175" s="3"/>
      <c r="K175" s="3"/>
    </row>
    <row r="176" ht="12.75" customHeight="1" spans="5:11">
      <c r="E176" s="2"/>
      <c r="I176" s="3"/>
      <c r="K176" s="3"/>
    </row>
    <row r="177" ht="12.75" customHeight="1" spans="5:11">
      <c r="E177" s="2"/>
      <c r="I177" s="3"/>
      <c r="K177" s="3"/>
    </row>
    <row r="178" ht="12.75" customHeight="1" spans="5:11">
      <c r="E178" s="2"/>
      <c r="I178" s="3"/>
      <c r="K178" s="3"/>
    </row>
    <row r="179" ht="12.75" customHeight="1" spans="5:11">
      <c r="E179" s="2"/>
      <c r="I179" s="3"/>
      <c r="K179" s="3"/>
    </row>
    <row r="180" ht="12.75" customHeight="1" spans="5:11">
      <c r="E180" s="2"/>
      <c r="I180" s="3"/>
      <c r="K180" s="3"/>
    </row>
    <row r="181" ht="12.75" customHeight="1" spans="5:11">
      <c r="E181" s="2"/>
      <c r="I181" s="3"/>
      <c r="K181" s="3"/>
    </row>
    <row r="182" ht="12.75" customHeight="1" spans="5:11">
      <c r="E182" s="2"/>
      <c r="I182" s="3"/>
      <c r="K182" s="3"/>
    </row>
    <row r="183" ht="12.75" customHeight="1" spans="5:11">
      <c r="E183" s="2"/>
      <c r="I183" s="3"/>
      <c r="K183" s="3"/>
    </row>
    <row r="184" ht="12.75" customHeight="1" spans="5:11">
      <c r="E184" s="2"/>
      <c r="I184" s="3"/>
      <c r="K184" s="3"/>
    </row>
    <row r="185" ht="12.75" customHeight="1" spans="5:11">
      <c r="E185" s="2"/>
      <c r="I185" s="3"/>
      <c r="K185" s="3"/>
    </row>
    <row r="186" ht="12.75" customHeight="1" spans="5:11">
      <c r="E186" s="2"/>
      <c r="I186" s="3"/>
      <c r="K186" s="3"/>
    </row>
    <row r="187" ht="12.75" customHeight="1" spans="5:11">
      <c r="E187" s="2"/>
      <c r="I187" s="3"/>
      <c r="K187" s="3"/>
    </row>
    <row r="188" ht="12.75" customHeight="1" spans="5:11">
      <c r="E188" s="2"/>
      <c r="I188" s="3"/>
      <c r="K188" s="3"/>
    </row>
    <row r="189" ht="12.75" customHeight="1" spans="5:11">
      <c r="E189" s="2"/>
      <c r="I189" s="3"/>
      <c r="K189" s="3"/>
    </row>
    <row r="190" ht="12.75" customHeight="1" spans="5:11">
      <c r="E190" s="2"/>
      <c r="I190" s="3"/>
      <c r="K190" s="3"/>
    </row>
    <row r="191" ht="12.75" customHeight="1" spans="5:11">
      <c r="E191" s="2"/>
      <c r="I191" s="3"/>
      <c r="K191" s="3"/>
    </row>
    <row r="192" ht="12.75" customHeight="1" spans="5:11">
      <c r="E192" s="2"/>
      <c r="I192" s="3"/>
      <c r="K192" s="3"/>
    </row>
    <row r="193" ht="12.75" customHeight="1" spans="5:11">
      <c r="E193" s="2"/>
      <c r="I193" s="3"/>
      <c r="K193" s="3"/>
    </row>
    <row r="194" ht="12.75" customHeight="1" spans="5:11">
      <c r="E194" s="2"/>
      <c r="I194" s="3"/>
      <c r="K194" s="3"/>
    </row>
    <row r="195" ht="12.75" customHeight="1" spans="5:11">
      <c r="E195" s="2"/>
      <c r="I195" s="3"/>
      <c r="K195" s="3"/>
    </row>
    <row r="196" ht="12.75" customHeight="1" spans="5:11">
      <c r="E196" s="2"/>
      <c r="I196" s="3"/>
      <c r="K196" s="3"/>
    </row>
    <row r="197" ht="12.75" customHeight="1" spans="5:11">
      <c r="E197" s="2"/>
      <c r="I197" s="3"/>
      <c r="K197" s="3"/>
    </row>
    <row r="198" ht="12.75" customHeight="1" spans="5:11">
      <c r="E198" s="2"/>
      <c r="I198" s="3"/>
      <c r="K198" s="3"/>
    </row>
    <row r="199" ht="12.75" customHeight="1" spans="5:11">
      <c r="E199" s="2"/>
      <c r="I199" s="3"/>
      <c r="K199" s="3"/>
    </row>
    <row r="200" ht="12.75" customHeight="1" spans="5:11">
      <c r="E200" s="2"/>
      <c r="I200" s="3"/>
      <c r="K200" s="3"/>
    </row>
    <row r="201" ht="12.75" customHeight="1" spans="5:11">
      <c r="E201" s="2"/>
      <c r="I201" s="3"/>
      <c r="K201" s="3"/>
    </row>
    <row r="202" ht="12.75" customHeight="1" spans="5:11">
      <c r="E202" s="2"/>
      <c r="I202" s="3"/>
      <c r="K202" s="3"/>
    </row>
    <row r="203" ht="12.75" customHeight="1" spans="5:11">
      <c r="E203" s="2"/>
      <c r="I203" s="3"/>
      <c r="K203" s="3"/>
    </row>
    <row r="204" ht="12.75" customHeight="1" spans="5:11">
      <c r="E204" s="2"/>
      <c r="I204" s="3"/>
      <c r="K204" s="3"/>
    </row>
    <row r="205" ht="12.75" customHeight="1" spans="5:11">
      <c r="E205" s="2"/>
      <c r="I205" s="3"/>
      <c r="K205" s="3"/>
    </row>
    <row r="206" ht="12.75" customHeight="1" spans="5:11">
      <c r="E206" s="2"/>
      <c r="I206" s="3"/>
      <c r="K206" s="3"/>
    </row>
    <row r="207" ht="12.75" customHeight="1" spans="5:11">
      <c r="E207" s="2"/>
      <c r="I207" s="3"/>
      <c r="K207" s="3"/>
    </row>
    <row r="208" ht="12.75" customHeight="1" spans="5:11">
      <c r="E208" s="2"/>
      <c r="I208" s="3"/>
      <c r="K208" s="3"/>
    </row>
    <row r="209" ht="12.75" customHeight="1" spans="5:11">
      <c r="E209" s="2"/>
      <c r="I209" s="3"/>
      <c r="K209" s="3"/>
    </row>
    <row r="210" ht="12.75" customHeight="1" spans="5:11">
      <c r="E210" s="2"/>
      <c r="I210" s="3"/>
      <c r="K210" s="3"/>
    </row>
    <row r="211" ht="12.75" customHeight="1" spans="5:11">
      <c r="E211" s="2"/>
      <c r="I211" s="3"/>
      <c r="K211" s="3"/>
    </row>
    <row r="212" ht="12.75" customHeight="1" spans="5:11">
      <c r="E212" s="2"/>
      <c r="I212" s="3"/>
      <c r="K212" s="3"/>
    </row>
    <row r="213" ht="12.75" customHeight="1" spans="5:11">
      <c r="E213" s="2"/>
      <c r="I213" s="3"/>
      <c r="K213" s="3"/>
    </row>
    <row r="214" ht="12.75" customHeight="1" spans="5:11">
      <c r="E214" s="2"/>
      <c r="I214" s="3"/>
      <c r="K214" s="3"/>
    </row>
    <row r="215" ht="12.75" customHeight="1" spans="5:11">
      <c r="E215" s="2"/>
      <c r="I215" s="3"/>
      <c r="K215" s="3"/>
    </row>
    <row r="216" ht="12.75" customHeight="1" spans="5:11">
      <c r="E216" s="2"/>
      <c r="I216" s="3"/>
      <c r="K216" s="3"/>
    </row>
    <row r="217" ht="12.75" customHeight="1" spans="5:11">
      <c r="E217" s="2"/>
      <c r="I217" s="3"/>
      <c r="K217" s="3"/>
    </row>
    <row r="218" ht="12.75" customHeight="1" spans="5:11">
      <c r="E218" s="2"/>
      <c r="I218" s="3"/>
      <c r="K218" s="3"/>
    </row>
    <row r="219" ht="12.75" customHeight="1" spans="5:11">
      <c r="E219" s="2"/>
      <c r="I219" s="3"/>
      <c r="K219" s="3"/>
    </row>
    <row r="220" ht="12.75" customHeight="1" spans="5:11">
      <c r="E220" s="2"/>
      <c r="I220" s="3"/>
      <c r="K220" s="3"/>
    </row>
    <row r="221" ht="12.75" customHeight="1" spans="5:11">
      <c r="E221" s="2"/>
      <c r="I221" s="3"/>
      <c r="K221" s="3"/>
    </row>
    <row r="222" ht="12.75" customHeight="1" spans="5:11">
      <c r="E222" s="2"/>
      <c r="I222" s="3"/>
      <c r="K222" s="3"/>
    </row>
    <row r="223" ht="12.75" customHeight="1" spans="5:11">
      <c r="E223" s="2"/>
      <c r="I223" s="3"/>
      <c r="K223" s="3"/>
    </row>
    <row r="224" ht="12.75" customHeight="1" spans="5:11">
      <c r="E224" s="2"/>
      <c r="I224" s="3"/>
      <c r="K224" s="3"/>
    </row>
    <row r="225" ht="12.75" customHeight="1" spans="5:11">
      <c r="E225" s="2"/>
      <c r="I225" s="3"/>
      <c r="K225" s="3"/>
    </row>
    <row r="226" ht="12.75" customHeight="1" spans="5:11">
      <c r="E226" s="2"/>
      <c r="I226" s="3"/>
      <c r="K226" s="3"/>
    </row>
    <row r="227" ht="12.75" customHeight="1" spans="5:11">
      <c r="E227" s="2"/>
      <c r="I227" s="3"/>
      <c r="K227" s="3"/>
    </row>
    <row r="228" ht="12.75" customHeight="1" spans="5:11">
      <c r="E228" s="2"/>
      <c r="I228" s="3"/>
      <c r="K228" s="3"/>
    </row>
    <row r="229" ht="12.75" customHeight="1" spans="5:11">
      <c r="E229" s="2"/>
      <c r="I229" s="3"/>
      <c r="K229" s="3"/>
    </row>
    <row r="230" ht="12.75" customHeight="1" spans="5:11">
      <c r="E230" s="2"/>
      <c r="I230" s="3"/>
      <c r="K230" s="3"/>
    </row>
    <row r="231" ht="12.75" customHeight="1" spans="5:11">
      <c r="E231" s="2"/>
      <c r="I231" s="3"/>
      <c r="K231" s="3"/>
    </row>
    <row r="232" ht="12.75" customHeight="1" spans="5:11">
      <c r="E232" s="2"/>
      <c r="I232" s="3"/>
      <c r="K232" s="3"/>
    </row>
    <row r="233" ht="12.75" customHeight="1" spans="5:11">
      <c r="E233" s="2"/>
      <c r="I233" s="3"/>
      <c r="K233" s="3"/>
    </row>
    <row r="234" ht="12.75" customHeight="1" spans="5:11">
      <c r="E234" s="2"/>
      <c r="I234" s="3"/>
      <c r="K234" s="3"/>
    </row>
    <row r="235" ht="12.75" customHeight="1" spans="5:11">
      <c r="E235" s="2"/>
      <c r="I235" s="3"/>
      <c r="K235" s="3"/>
    </row>
    <row r="236" ht="12.75" customHeight="1" spans="5:11">
      <c r="E236" s="2"/>
      <c r="I236" s="3"/>
      <c r="K236" s="3"/>
    </row>
    <row r="237" ht="12.75" customHeight="1" spans="5:11">
      <c r="E237" s="2"/>
      <c r="I237" s="3"/>
      <c r="K237" s="3"/>
    </row>
    <row r="238" ht="12.75" customHeight="1" spans="5:11">
      <c r="E238" s="2"/>
      <c r="I238" s="3"/>
      <c r="K238" s="3"/>
    </row>
    <row r="239" ht="12.75" customHeight="1" spans="5:11">
      <c r="E239" s="2"/>
      <c r="I239" s="3"/>
      <c r="K239" s="3"/>
    </row>
    <row r="240" ht="12.75" customHeight="1" spans="5:11">
      <c r="E240" s="2"/>
      <c r="I240" s="3"/>
      <c r="K240" s="3"/>
    </row>
    <row r="241" ht="12.75" customHeight="1" spans="5:11">
      <c r="E241" s="2"/>
      <c r="I241" s="3"/>
      <c r="K241" s="3"/>
    </row>
    <row r="242" ht="12.75" customHeight="1" spans="5:11">
      <c r="E242" s="2"/>
      <c r="I242" s="3"/>
      <c r="K242" s="3"/>
    </row>
    <row r="243" ht="12.75" customHeight="1" spans="5:11">
      <c r="E243" s="2"/>
      <c r="I243" s="3"/>
      <c r="K243" s="3"/>
    </row>
    <row r="244" ht="12.75" customHeight="1" spans="5:11">
      <c r="E244" s="2"/>
      <c r="I244" s="3"/>
      <c r="K244" s="3"/>
    </row>
    <row r="245" ht="12.75" customHeight="1" spans="5:11">
      <c r="E245" s="2"/>
      <c r="I245" s="3"/>
      <c r="K245" s="3"/>
    </row>
    <row r="246" ht="12.75" customHeight="1" spans="5:11">
      <c r="E246" s="2"/>
      <c r="I246" s="3"/>
      <c r="K246" s="3"/>
    </row>
    <row r="247" ht="12.75" customHeight="1" spans="5:11">
      <c r="E247" s="2"/>
      <c r="I247" s="3"/>
      <c r="K247" s="3"/>
    </row>
    <row r="248" ht="12.75" customHeight="1" spans="5:11">
      <c r="E248" s="2"/>
      <c r="I248" s="3"/>
      <c r="K248" s="3"/>
    </row>
    <row r="249" ht="12.75" customHeight="1" spans="5:11">
      <c r="E249" s="2"/>
      <c r="I249" s="3"/>
      <c r="K249" s="3"/>
    </row>
    <row r="250" ht="12.75" customHeight="1" spans="5:11">
      <c r="E250" s="2"/>
      <c r="I250" s="3"/>
      <c r="K250" s="3"/>
    </row>
    <row r="251" ht="12.75" customHeight="1" spans="5:11">
      <c r="E251" s="2"/>
      <c r="I251" s="3"/>
      <c r="K251" s="3"/>
    </row>
    <row r="252" ht="12.75" customHeight="1" spans="5:11">
      <c r="E252" s="2"/>
      <c r="I252" s="3"/>
      <c r="K252" s="3"/>
    </row>
    <row r="253" ht="12.75" customHeight="1" spans="5:11">
      <c r="E253" s="2"/>
      <c r="I253" s="3"/>
      <c r="K253" s="3"/>
    </row>
    <row r="254" ht="12.75" customHeight="1" spans="5:11">
      <c r="E254" s="2"/>
      <c r="I254" s="3"/>
      <c r="K254" s="3"/>
    </row>
    <row r="255" ht="12.75" customHeight="1" spans="5:11">
      <c r="E255" s="2"/>
      <c r="I255" s="3"/>
      <c r="K255" s="3"/>
    </row>
    <row r="256" ht="12.75" customHeight="1" spans="5:11">
      <c r="E256" s="2"/>
      <c r="I256" s="3"/>
      <c r="K256" s="3"/>
    </row>
    <row r="257" ht="12.75" customHeight="1" spans="5:11">
      <c r="E257" s="2"/>
      <c r="I257" s="3"/>
      <c r="K257" s="3"/>
    </row>
    <row r="258" ht="12.75" customHeight="1" spans="5:11">
      <c r="E258" s="2"/>
      <c r="I258" s="3"/>
      <c r="K258" s="3"/>
    </row>
    <row r="259" ht="12.75" customHeight="1" spans="5:11">
      <c r="E259" s="2"/>
      <c r="I259" s="3"/>
      <c r="K259" s="3"/>
    </row>
    <row r="260" ht="12.75" customHeight="1" spans="5:11">
      <c r="E260" s="2"/>
      <c r="I260" s="3"/>
      <c r="K260" s="3"/>
    </row>
    <row r="261" ht="12.75" customHeight="1" spans="5:11">
      <c r="E261" s="2"/>
      <c r="I261" s="3"/>
      <c r="K261" s="3"/>
    </row>
    <row r="262" ht="12.75" customHeight="1" spans="5:11">
      <c r="E262" s="2"/>
      <c r="I262" s="3"/>
      <c r="K262" s="3"/>
    </row>
    <row r="263" ht="12.75" customHeight="1" spans="5:11">
      <c r="E263" s="2"/>
      <c r="I263" s="3"/>
      <c r="K263" s="3"/>
    </row>
    <row r="264" ht="12.75" customHeight="1" spans="5:11">
      <c r="E264" s="2"/>
      <c r="I264" s="3"/>
      <c r="K264" s="3"/>
    </row>
    <row r="265" ht="12.75" customHeight="1" spans="5:11">
      <c r="E265" s="2"/>
      <c r="I265" s="3"/>
      <c r="K265" s="3"/>
    </row>
    <row r="266" ht="12.75" customHeight="1" spans="5:11">
      <c r="E266" s="2"/>
      <c r="I266" s="3"/>
      <c r="K266" s="3"/>
    </row>
    <row r="267" ht="12.75" customHeight="1" spans="5:11">
      <c r="E267" s="2"/>
      <c r="I267" s="3"/>
      <c r="K267" s="3"/>
    </row>
    <row r="268" ht="12.75" customHeight="1" spans="5:11">
      <c r="E268" s="2"/>
      <c r="I268" s="3"/>
      <c r="K268" s="3"/>
    </row>
    <row r="269" ht="12.75" customHeight="1" spans="5:11">
      <c r="E269" s="2"/>
      <c r="I269" s="3"/>
      <c r="K269" s="3"/>
    </row>
    <row r="270" ht="12.75" customHeight="1" spans="5:11">
      <c r="E270" s="2"/>
      <c r="I270" s="3"/>
      <c r="K270" s="3"/>
    </row>
    <row r="271" ht="12.75" customHeight="1" spans="5:11">
      <c r="E271" s="2"/>
      <c r="I271" s="3"/>
      <c r="K271" s="3"/>
    </row>
    <row r="272" ht="12.75" customHeight="1" spans="5:11">
      <c r="E272" s="2"/>
      <c r="I272" s="3"/>
      <c r="K272" s="3"/>
    </row>
    <row r="273" ht="12.75" customHeight="1" spans="5:11">
      <c r="E273" s="2"/>
      <c r="I273" s="3"/>
      <c r="K273" s="3"/>
    </row>
    <row r="274" ht="12.75" customHeight="1" spans="5:11">
      <c r="E274" s="2"/>
      <c r="I274" s="3"/>
      <c r="K274" s="3"/>
    </row>
    <row r="275" ht="12.75" customHeight="1" spans="5:11">
      <c r="E275" s="2"/>
      <c r="I275" s="3"/>
      <c r="K275" s="3"/>
    </row>
    <row r="276" ht="12.75" customHeight="1" spans="5:11">
      <c r="E276" s="2"/>
      <c r="I276" s="3"/>
      <c r="K276" s="3"/>
    </row>
    <row r="277" ht="12.75" customHeight="1" spans="5:11">
      <c r="E277" s="2"/>
      <c r="I277" s="3"/>
      <c r="K277" s="3"/>
    </row>
    <row r="278" ht="12.75" customHeight="1" spans="5:11">
      <c r="E278" s="2"/>
      <c r="I278" s="3"/>
      <c r="K278" s="3"/>
    </row>
    <row r="279" ht="12.75" customHeight="1" spans="5:11">
      <c r="E279" s="2"/>
      <c r="I279" s="3"/>
      <c r="K279" s="3"/>
    </row>
    <row r="280" ht="12.75" customHeight="1" spans="5:11">
      <c r="E280" s="2"/>
      <c r="I280" s="3"/>
      <c r="K280" s="3"/>
    </row>
    <row r="281" ht="12.75" customHeight="1" spans="5:11">
      <c r="E281" s="2"/>
      <c r="I281" s="3"/>
      <c r="K281" s="3"/>
    </row>
    <row r="282" ht="12.75" customHeight="1" spans="5:11">
      <c r="E282" s="2"/>
      <c r="I282" s="3"/>
      <c r="K282" s="3"/>
    </row>
    <row r="283" ht="12.75" customHeight="1" spans="5:11">
      <c r="E283" s="2"/>
      <c r="I283" s="3"/>
      <c r="K283" s="3"/>
    </row>
    <row r="284" ht="12.75" customHeight="1" spans="5:11">
      <c r="E284" s="2"/>
      <c r="I284" s="3"/>
      <c r="K284" s="3"/>
    </row>
    <row r="285" ht="12.75" customHeight="1" spans="5:11">
      <c r="E285" s="2"/>
      <c r="I285" s="3"/>
      <c r="K285" s="3"/>
    </row>
    <row r="286" ht="12.75" customHeight="1" spans="5:11">
      <c r="E286" s="2"/>
      <c r="I286" s="3"/>
      <c r="K286" s="3"/>
    </row>
    <row r="287" ht="12.75" customHeight="1" spans="5:11">
      <c r="E287" s="2"/>
      <c r="I287" s="3"/>
      <c r="K287" s="3"/>
    </row>
    <row r="288" ht="12.75" customHeight="1" spans="5:11">
      <c r="E288" s="2"/>
      <c r="I288" s="3"/>
      <c r="K288" s="3"/>
    </row>
    <row r="289" ht="12.75" customHeight="1" spans="5:11">
      <c r="E289" s="2"/>
      <c r="I289" s="3"/>
      <c r="K289" s="3"/>
    </row>
    <row r="290" ht="12.75" customHeight="1" spans="5:11">
      <c r="E290" s="2"/>
      <c r="I290" s="3"/>
      <c r="K290" s="3"/>
    </row>
    <row r="291" ht="12.75" customHeight="1" spans="5:11">
      <c r="E291" s="2"/>
      <c r="I291" s="3"/>
      <c r="K291" s="3"/>
    </row>
    <row r="292" ht="12.75" customHeight="1" spans="5:11">
      <c r="E292" s="2"/>
      <c r="I292" s="3"/>
      <c r="K292" s="3"/>
    </row>
    <row r="293" ht="12.75" customHeight="1" spans="5:11">
      <c r="E293" s="2"/>
      <c r="I293" s="3"/>
      <c r="K293" s="3"/>
    </row>
    <row r="294" ht="12.75" customHeight="1" spans="5:11">
      <c r="E294" s="2"/>
      <c r="I294" s="3"/>
      <c r="K294" s="3"/>
    </row>
    <row r="295" ht="12.75" customHeight="1" spans="5:11">
      <c r="E295" s="2"/>
      <c r="I295" s="3"/>
      <c r="K295" s="3"/>
    </row>
    <row r="296" ht="12.75" customHeight="1" spans="5:11">
      <c r="E296" s="2"/>
      <c r="I296" s="3"/>
      <c r="K296" s="3"/>
    </row>
    <row r="297" ht="12.75" customHeight="1" spans="5:11">
      <c r="E297" s="2"/>
      <c r="I297" s="3"/>
      <c r="K297" s="3"/>
    </row>
    <row r="298" ht="12.75" customHeight="1" spans="5:11">
      <c r="E298" s="2"/>
      <c r="I298" s="3"/>
      <c r="K298" s="3"/>
    </row>
    <row r="299" ht="12.75" customHeight="1" spans="5:11">
      <c r="E299" s="2"/>
      <c r="I299" s="3"/>
      <c r="K299" s="3"/>
    </row>
    <row r="300" ht="12.75" customHeight="1" spans="5:11">
      <c r="E300" s="2"/>
      <c r="I300" s="3"/>
      <c r="K300" s="3"/>
    </row>
    <row r="301" ht="12.75" customHeight="1" spans="5:11">
      <c r="E301" s="2"/>
      <c r="I301" s="3"/>
      <c r="K301" s="3"/>
    </row>
    <row r="302" ht="12.75" customHeight="1" spans="5:11">
      <c r="E302" s="2"/>
      <c r="I302" s="3"/>
      <c r="K302" s="3"/>
    </row>
    <row r="303" ht="12.75" customHeight="1" spans="5:11">
      <c r="E303" s="2"/>
      <c r="I303" s="3"/>
      <c r="K303" s="3"/>
    </row>
    <row r="304" ht="12.75" customHeight="1" spans="5:11">
      <c r="E304" s="2"/>
      <c r="I304" s="3"/>
      <c r="K304" s="3"/>
    </row>
    <row r="305" ht="12.75" customHeight="1" spans="5:11">
      <c r="E305" s="2"/>
      <c r="I305" s="3"/>
      <c r="K305" s="3"/>
    </row>
    <row r="306" ht="12.75" customHeight="1" spans="5:11">
      <c r="E306" s="2"/>
      <c r="I306" s="3"/>
      <c r="K306" s="3"/>
    </row>
    <row r="307" ht="12.75" customHeight="1" spans="5:11">
      <c r="E307" s="2"/>
      <c r="I307" s="3"/>
      <c r="K307" s="3"/>
    </row>
    <row r="308" ht="12.75" customHeight="1" spans="5:11">
      <c r="E308" s="2"/>
      <c r="I308" s="3"/>
      <c r="K308" s="3"/>
    </row>
    <row r="309" ht="12.75" customHeight="1" spans="5:11">
      <c r="E309" s="2"/>
      <c r="I309" s="3"/>
      <c r="K309" s="3"/>
    </row>
    <row r="310" ht="12.75" customHeight="1" spans="5:11">
      <c r="E310" s="2"/>
      <c r="I310" s="3"/>
      <c r="K310" s="3"/>
    </row>
    <row r="311" ht="12.75" customHeight="1" spans="5:11">
      <c r="E311" s="2"/>
      <c r="I311" s="3"/>
      <c r="K311" s="3"/>
    </row>
    <row r="312" ht="12.75" customHeight="1" spans="5:11">
      <c r="E312" s="2"/>
      <c r="I312" s="3"/>
      <c r="K312" s="3"/>
    </row>
    <row r="313" ht="12.75" customHeight="1" spans="5:11">
      <c r="E313" s="2"/>
      <c r="I313" s="3"/>
      <c r="K313" s="3"/>
    </row>
    <row r="314" ht="12.75" customHeight="1" spans="5:11">
      <c r="E314" s="2"/>
      <c r="I314" s="3"/>
      <c r="K314" s="3"/>
    </row>
    <row r="315" ht="12.75" customHeight="1" spans="5:11">
      <c r="E315" s="2"/>
      <c r="I315" s="3"/>
      <c r="K315" s="3"/>
    </row>
    <row r="316" ht="12.75" customHeight="1" spans="5:11">
      <c r="E316" s="2"/>
      <c r="I316" s="3"/>
      <c r="K316" s="3"/>
    </row>
    <row r="317" ht="12.75" customHeight="1" spans="5:11">
      <c r="E317" s="2"/>
      <c r="I317" s="3"/>
      <c r="K317" s="3"/>
    </row>
    <row r="318" ht="12.75" customHeight="1" spans="5:11">
      <c r="E318" s="2"/>
      <c r="I318" s="3"/>
      <c r="K318" s="3"/>
    </row>
    <row r="319" ht="12.75" customHeight="1" spans="5:11">
      <c r="E319" s="2"/>
      <c r="I319" s="3"/>
      <c r="K319" s="3"/>
    </row>
    <row r="320" ht="12.75" customHeight="1" spans="5:11">
      <c r="E320" s="2"/>
      <c r="I320" s="3"/>
      <c r="K320" s="3"/>
    </row>
    <row r="321" ht="12.75" customHeight="1" spans="5:11">
      <c r="E321" s="2"/>
      <c r="I321" s="3"/>
      <c r="K321" s="3"/>
    </row>
    <row r="322" ht="12.75" customHeight="1" spans="5:11">
      <c r="E322" s="2"/>
      <c r="I322" s="3"/>
      <c r="K322" s="3"/>
    </row>
    <row r="323" ht="12.75" customHeight="1" spans="5:11">
      <c r="E323" s="2"/>
      <c r="I323" s="3"/>
      <c r="K323" s="3"/>
    </row>
    <row r="324" ht="12.75" customHeight="1" spans="5:11">
      <c r="E324" s="2"/>
      <c r="I324" s="3"/>
      <c r="K324" s="3"/>
    </row>
    <row r="325" ht="12.75" customHeight="1" spans="5:11">
      <c r="E325" s="2"/>
      <c r="I325" s="3"/>
      <c r="K325" s="3"/>
    </row>
    <row r="326" ht="12.75" customHeight="1" spans="5:11">
      <c r="E326" s="2"/>
      <c r="I326" s="3"/>
      <c r="K326" s="3"/>
    </row>
    <row r="327" ht="12.75" customHeight="1" spans="5:11">
      <c r="E327" s="2"/>
      <c r="I327" s="3"/>
      <c r="K327" s="3"/>
    </row>
    <row r="328" ht="12.75" customHeight="1" spans="5:11">
      <c r="E328" s="2"/>
      <c r="I328" s="3"/>
      <c r="K328" s="3"/>
    </row>
    <row r="329" ht="12.75" customHeight="1" spans="5:11">
      <c r="E329" s="2"/>
      <c r="I329" s="3"/>
      <c r="K329" s="3"/>
    </row>
    <row r="330" ht="12.75" customHeight="1" spans="5:11">
      <c r="E330" s="2"/>
      <c r="I330" s="3"/>
      <c r="K330" s="3"/>
    </row>
    <row r="331" ht="12.75" customHeight="1" spans="5:11">
      <c r="E331" s="2"/>
      <c r="I331" s="3"/>
      <c r="K331" s="3"/>
    </row>
    <row r="332" ht="12.75" customHeight="1" spans="5:11">
      <c r="E332" s="2"/>
      <c r="I332" s="3"/>
      <c r="K332" s="3"/>
    </row>
    <row r="333" ht="12.75" customHeight="1" spans="5:11">
      <c r="E333" s="2"/>
      <c r="I333" s="3"/>
      <c r="K333" s="3"/>
    </row>
    <row r="334" ht="12.75" customHeight="1" spans="5:11">
      <c r="E334" s="2"/>
      <c r="I334" s="3"/>
      <c r="K334" s="3"/>
    </row>
    <row r="335" ht="12.75" customHeight="1" spans="5:11">
      <c r="E335" s="2"/>
      <c r="I335" s="3"/>
      <c r="K335" s="3"/>
    </row>
    <row r="336" ht="12.75" customHeight="1" spans="5:11">
      <c r="E336" s="2"/>
      <c r="I336" s="3"/>
      <c r="K336" s="3"/>
    </row>
    <row r="337" ht="12.75" customHeight="1" spans="5:11">
      <c r="E337" s="2"/>
      <c r="I337" s="3"/>
      <c r="K337" s="3"/>
    </row>
    <row r="338" ht="12.75" customHeight="1" spans="5:11">
      <c r="E338" s="2"/>
      <c r="I338" s="3"/>
      <c r="K338" s="3"/>
    </row>
    <row r="339" ht="12.75" customHeight="1" spans="5:11">
      <c r="E339" s="2"/>
      <c r="I339" s="3"/>
      <c r="K339" s="3"/>
    </row>
    <row r="340" ht="12.75" customHeight="1" spans="5:11">
      <c r="E340" s="2"/>
      <c r="I340" s="3"/>
      <c r="K340" s="3"/>
    </row>
    <row r="341" ht="12.75" customHeight="1" spans="5:11">
      <c r="E341" s="2"/>
      <c r="I341" s="3"/>
      <c r="K341" s="3"/>
    </row>
    <row r="342" ht="12.75" customHeight="1" spans="5:11">
      <c r="E342" s="2"/>
      <c r="I342" s="3"/>
      <c r="K342" s="3"/>
    </row>
    <row r="343" ht="12.75" customHeight="1" spans="5:11">
      <c r="E343" s="2"/>
      <c r="I343" s="3"/>
      <c r="K343" s="3"/>
    </row>
    <row r="344" ht="12.75" customHeight="1" spans="5:11">
      <c r="E344" s="2"/>
      <c r="I344" s="3"/>
      <c r="K344" s="3"/>
    </row>
    <row r="345" ht="12.75" customHeight="1" spans="5:11">
      <c r="E345" s="2"/>
      <c r="I345" s="3"/>
      <c r="K345" s="3"/>
    </row>
    <row r="346" ht="12.75" customHeight="1" spans="5:11">
      <c r="E346" s="2"/>
      <c r="I346" s="3"/>
      <c r="K346" s="3"/>
    </row>
    <row r="347" ht="12.75" customHeight="1" spans="5:11">
      <c r="E347" s="2"/>
      <c r="I347" s="3"/>
      <c r="K347" s="3"/>
    </row>
    <row r="348" ht="12.75" customHeight="1" spans="5:11">
      <c r="E348" s="2"/>
      <c r="I348" s="3"/>
      <c r="K348" s="3"/>
    </row>
    <row r="349" ht="12.75" customHeight="1" spans="5:11">
      <c r="E349" s="2"/>
      <c r="I349" s="3"/>
      <c r="K349" s="3"/>
    </row>
    <row r="350" ht="12.75" customHeight="1" spans="5:11">
      <c r="E350" s="2"/>
      <c r="I350" s="3"/>
      <c r="K350" s="3"/>
    </row>
    <row r="351" ht="12.75" customHeight="1" spans="5:11">
      <c r="E351" s="2"/>
      <c r="I351" s="3"/>
      <c r="K351" s="3"/>
    </row>
    <row r="352" ht="12.75" customHeight="1" spans="5:11">
      <c r="E352" s="2"/>
      <c r="I352" s="3"/>
      <c r="K352" s="3"/>
    </row>
    <row r="353" ht="12.75" customHeight="1" spans="5:11">
      <c r="E353" s="2"/>
      <c r="I353" s="3"/>
      <c r="K353" s="3"/>
    </row>
    <row r="354" ht="12.75" customHeight="1" spans="5:11">
      <c r="E354" s="2"/>
      <c r="I354" s="3"/>
      <c r="K354" s="3"/>
    </row>
    <row r="355" ht="12.75" customHeight="1" spans="5:11">
      <c r="E355" s="2"/>
      <c r="I355" s="3"/>
      <c r="K355" s="3"/>
    </row>
    <row r="356" ht="12.75" customHeight="1" spans="5:11">
      <c r="E356" s="2"/>
      <c r="I356" s="3"/>
      <c r="K356" s="3"/>
    </row>
    <row r="357" ht="12.75" customHeight="1" spans="5:11">
      <c r="E357" s="2"/>
      <c r="I357" s="3"/>
      <c r="K357" s="3"/>
    </row>
    <row r="358" ht="12.75" customHeight="1" spans="5:11">
      <c r="E358" s="2"/>
      <c r="I358" s="3"/>
      <c r="K358" s="3"/>
    </row>
    <row r="359" ht="12.75" customHeight="1" spans="5:11">
      <c r="E359" s="2"/>
      <c r="I359" s="3"/>
      <c r="K359" s="3"/>
    </row>
    <row r="360" ht="12.75" customHeight="1" spans="5:11">
      <c r="E360" s="2"/>
      <c r="I360" s="3"/>
      <c r="K360" s="3"/>
    </row>
    <row r="361" ht="12.75" customHeight="1" spans="5:11">
      <c r="E361" s="2"/>
      <c r="I361" s="3"/>
      <c r="K361" s="3"/>
    </row>
    <row r="362" ht="12.75" customHeight="1" spans="5:11">
      <c r="E362" s="2"/>
      <c r="I362" s="3"/>
      <c r="K362" s="3"/>
    </row>
    <row r="363" ht="12.75" customHeight="1" spans="5:11">
      <c r="E363" s="2"/>
      <c r="I363" s="3"/>
      <c r="K363" s="3"/>
    </row>
    <row r="364" ht="12.75" customHeight="1" spans="5:11">
      <c r="E364" s="2"/>
      <c r="I364" s="3"/>
      <c r="K364" s="3"/>
    </row>
    <row r="365" ht="12.75" customHeight="1" spans="5:11">
      <c r="E365" s="2"/>
      <c r="I365" s="3"/>
      <c r="K365" s="3"/>
    </row>
    <row r="366" ht="12.75" customHeight="1" spans="5:11">
      <c r="E366" s="2"/>
      <c r="I366" s="3"/>
      <c r="K366" s="3"/>
    </row>
    <row r="367" ht="12.75" customHeight="1" spans="5:11">
      <c r="E367" s="2"/>
      <c r="I367" s="3"/>
      <c r="K367" s="3"/>
    </row>
    <row r="368" ht="12.75" customHeight="1" spans="5:11">
      <c r="E368" s="2"/>
      <c r="I368" s="3"/>
      <c r="K368" s="3"/>
    </row>
    <row r="369" ht="12.75" customHeight="1" spans="5:11">
      <c r="E369" s="2"/>
      <c r="I369" s="3"/>
      <c r="K369" s="3"/>
    </row>
    <row r="370" ht="12.75" customHeight="1" spans="5:11">
      <c r="E370" s="2"/>
      <c r="I370" s="3"/>
      <c r="K370" s="3"/>
    </row>
    <row r="371" ht="12.75" customHeight="1" spans="5:11">
      <c r="E371" s="2"/>
      <c r="I371" s="3"/>
      <c r="K371" s="3"/>
    </row>
    <row r="372" ht="12.75" customHeight="1" spans="5:11">
      <c r="E372" s="2"/>
      <c r="I372" s="3"/>
      <c r="K372" s="3"/>
    </row>
    <row r="373" ht="12.75" customHeight="1" spans="5:11">
      <c r="E373" s="2"/>
      <c r="I373" s="3"/>
      <c r="K373" s="3"/>
    </row>
    <row r="374" ht="12.75" customHeight="1" spans="5:11">
      <c r="E374" s="2"/>
      <c r="I374" s="3"/>
      <c r="K374" s="3"/>
    </row>
    <row r="375" ht="12.75" customHeight="1" spans="5:11">
      <c r="E375" s="2"/>
      <c r="I375" s="3"/>
      <c r="K375" s="3"/>
    </row>
    <row r="376" ht="12.75" customHeight="1" spans="5:11">
      <c r="E376" s="2"/>
      <c r="I376" s="3"/>
      <c r="K376" s="3"/>
    </row>
    <row r="377" ht="12.75" customHeight="1" spans="5:11">
      <c r="E377" s="2"/>
      <c r="I377" s="3"/>
      <c r="K377" s="3"/>
    </row>
    <row r="378" ht="12.75" customHeight="1" spans="5:11">
      <c r="E378" s="2"/>
      <c r="I378" s="3"/>
      <c r="K378" s="3"/>
    </row>
    <row r="379" ht="12.75" customHeight="1" spans="5:11">
      <c r="E379" s="2"/>
      <c r="I379" s="3"/>
      <c r="K379" s="3"/>
    </row>
    <row r="380" ht="12.75" customHeight="1" spans="5:11">
      <c r="E380" s="2"/>
      <c r="I380" s="3"/>
      <c r="K380" s="3"/>
    </row>
    <row r="381" ht="12.75" customHeight="1" spans="5:11">
      <c r="E381" s="2"/>
      <c r="I381" s="3"/>
      <c r="K381" s="3"/>
    </row>
    <row r="382" ht="12.75" customHeight="1" spans="5:11">
      <c r="E382" s="2"/>
      <c r="I382" s="3"/>
      <c r="K382" s="3"/>
    </row>
    <row r="383" ht="12.75" customHeight="1" spans="5:11">
      <c r="E383" s="2"/>
      <c r="I383" s="3"/>
      <c r="K383" s="3"/>
    </row>
    <row r="384" ht="12.75" customHeight="1" spans="5:11">
      <c r="E384" s="2"/>
      <c r="I384" s="3"/>
      <c r="K384" s="3"/>
    </row>
    <row r="385" ht="12.75" customHeight="1" spans="5:11">
      <c r="E385" s="2"/>
      <c r="I385" s="3"/>
      <c r="K385" s="3"/>
    </row>
    <row r="386" ht="12.75" customHeight="1" spans="5:11">
      <c r="E386" s="2"/>
      <c r="I386" s="3"/>
      <c r="K386" s="3"/>
    </row>
    <row r="387" ht="12.75" customHeight="1" spans="5:11">
      <c r="E387" s="2"/>
      <c r="I387" s="3"/>
      <c r="K387" s="3"/>
    </row>
    <row r="388" ht="12.75" customHeight="1" spans="5:11">
      <c r="E388" s="2"/>
      <c r="I388" s="3"/>
      <c r="K388" s="3"/>
    </row>
    <row r="389" ht="12.75" customHeight="1" spans="5:11">
      <c r="E389" s="2"/>
      <c r="I389" s="3"/>
      <c r="K389" s="3"/>
    </row>
    <row r="390" ht="12.75" customHeight="1" spans="5:11">
      <c r="E390" s="2"/>
      <c r="I390" s="3"/>
      <c r="K390" s="3"/>
    </row>
    <row r="391" ht="12.75" customHeight="1" spans="5:11">
      <c r="E391" s="2"/>
      <c r="I391" s="3"/>
      <c r="K391" s="3"/>
    </row>
    <row r="392" ht="12.75" customHeight="1" spans="5:11">
      <c r="E392" s="2"/>
      <c r="I392" s="3"/>
      <c r="K392" s="3"/>
    </row>
    <row r="393" ht="12.75" customHeight="1" spans="5:11">
      <c r="E393" s="2"/>
      <c r="I393" s="3"/>
      <c r="K393" s="3"/>
    </row>
    <row r="394" ht="12.75" customHeight="1" spans="5:11">
      <c r="E394" s="2"/>
      <c r="I394" s="3"/>
      <c r="K394" s="3"/>
    </row>
    <row r="395" ht="12.75" customHeight="1" spans="5:11">
      <c r="E395" s="2"/>
      <c r="I395" s="3"/>
      <c r="K395" s="3"/>
    </row>
    <row r="396" ht="12.75" customHeight="1" spans="5:11">
      <c r="E396" s="2"/>
      <c r="I396" s="3"/>
      <c r="K396" s="3"/>
    </row>
    <row r="397" ht="12.75" customHeight="1" spans="5:11">
      <c r="E397" s="2"/>
      <c r="I397" s="3"/>
      <c r="K397" s="3"/>
    </row>
    <row r="398" ht="12.75" customHeight="1" spans="5:11">
      <c r="E398" s="2"/>
      <c r="I398" s="3"/>
      <c r="K398" s="3"/>
    </row>
    <row r="399" ht="12.75" customHeight="1" spans="5:11">
      <c r="E399" s="2"/>
      <c r="I399" s="3"/>
      <c r="K399" s="3"/>
    </row>
    <row r="400" ht="12.75" customHeight="1" spans="5:11">
      <c r="E400" s="2"/>
      <c r="I400" s="3"/>
      <c r="K400" s="3"/>
    </row>
    <row r="401" ht="12.75" customHeight="1" spans="5:11">
      <c r="E401" s="2"/>
      <c r="I401" s="3"/>
      <c r="K401" s="3"/>
    </row>
    <row r="402" ht="12.75" customHeight="1" spans="5:11">
      <c r="E402" s="2"/>
      <c r="I402" s="3"/>
      <c r="K402" s="3"/>
    </row>
    <row r="403" ht="12.75" customHeight="1" spans="5:11">
      <c r="E403" s="2"/>
      <c r="I403" s="3"/>
      <c r="K403" s="3"/>
    </row>
    <row r="404" ht="12.75" customHeight="1" spans="5:11">
      <c r="E404" s="2"/>
      <c r="I404" s="3"/>
      <c r="K404" s="3"/>
    </row>
    <row r="405" ht="12.75" customHeight="1" spans="5:11">
      <c r="E405" s="2"/>
      <c r="I405" s="3"/>
      <c r="K405" s="3"/>
    </row>
    <row r="406" ht="12.75" customHeight="1" spans="5:11">
      <c r="E406" s="2"/>
      <c r="I406" s="3"/>
      <c r="K406" s="3"/>
    </row>
    <row r="407" ht="12.75" customHeight="1" spans="5:11">
      <c r="E407" s="2"/>
      <c r="I407" s="3"/>
      <c r="K407" s="3"/>
    </row>
    <row r="408" ht="12.75" customHeight="1" spans="5:11">
      <c r="E408" s="2"/>
      <c r="I408" s="3"/>
      <c r="K408" s="3"/>
    </row>
    <row r="409" ht="12.75" customHeight="1" spans="5:11">
      <c r="E409" s="2"/>
      <c r="I409" s="3"/>
      <c r="K409" s="3"/>
    </row>
    <row r="410" ht="12.75" customHeight="1" spans="5:11">
      <c r="E410" s="2"/>
      <c r="I410" s="3"/>
      <c r="K410" s="3"/>
    </row>
    <row r="411" ht="12.75" customHeight="1" spans="5:11">
      <c r="E411" s="2"/>
      <c r="I411" s="3"/>
      <c r="K411" s="3"/>
    </row>
    <row r="412" ht="12.75" customHeight="1" spans="5:11">
      <c r="E412" s="2"/>
      <c r="I412" s="3"/>
      <c r="K412" s="3"/>
    </row>
    <row r="413" ht="12.75" customHeight="1" spans="5:11">
      <c r="E413" s="2"/>
      <c r="I413" s="3"/>
      <c r="K413" s="3"/>
    </row>
    <row r="414" ht="12.75" customHeight="1" spans="5:11">
      <c r="E414" s="2"/>
      <c r="I414" s="3"/>
      <c r="K414" s="3"/>
    </row>
    <row r="415" ht="12.75" customHeight="1" spans="5:11">
      <c r="E415" s="2"/>
      <c r="I415" s="3"/>
      <c r="K415" s="3"/>
    </row>
    <row r="416" ht="12.75" customHeight="1" spans="5:11">
      <c r="E416" s="2"/>
      <c r="I416" s="3"/>
      <c r="K416" s="3"/>
    </row>
    <row r="417" ht="12.75" customHeight="1" spans="5:11">
      <c r="E417" s="2"/>
      <c r="I417" s="3"/>
      <c r="K417" s="3"/>
    </row>
    <row r="418" ht="12.75" customHeight="1" spans="5:11">
      <c r="E418" s="2"/>
      <c r="I418" s="3"/>
      <c r="K418" s="3"/>
    </row>
    <row r="419" ht="12.75" customHeight="1" spans="5:11">
      <c r="E419" s="2"/>
      <c r="I419" s="3"/>
      <c r="K419" s="3"/>
    </row>
    <row r="420" ht="12.75" customHeight="1" spans="5:11">
      <c r="E420" s="2"/>
      <c r="I420" s="3"/>
      <c r="K420" s="3"/>
    </row>
    <row r="421" ht="12.75" customHeight="1" spans="5:11">
      <c r="E421" s="2"/>
      <c r="I421" s="3"/>
      <c r="K421" s="3"/>
    </row>
    <row r="422" ht="12.75" customHeight="1" spans="5:11">
      <c r="E422" s="2"/>
      <c r="I422" s="3"/>
      <c r="K422" s="3"/>
    </row>
    <row r="423" ht="12.75" customHeight="1" spans="5:11">
      <c r="E423" s="2"/>
      <c r="I423" s="3"/>
      <c r="K423" s="3"/>
    </row>
    <row r="424" ht="12.75" customHeight="1" spans="5:11">
      <c r="E424" s="2"/>
      <c r="I424" s="3"/>
      <c r="K424" s="3"/>
    </row>
    <row r="425" ht="12.75" customHeight="1" spans="5:11">
      <c r="E425" s="2"/>
      <c r="I425" s="3"/>
      <c r="K425" s="3"/>
    </row>
    <row r="426" ht="12.75" customHeight="1" spans="5:11">
      <c r="E426" s="2"/>
      <c r="I426" s="3"/>
      <c r="K426" s="3"/>
    </row>
    <row r="427" ht="12.75" customHeight="1" spans="5:11">
      <c r="E427" s="2"/>
      <c r="I427" s="3"/>
      <c r="K427" s="3"/>
    </row>
    <row r="428" ht="12.75" customHeight="1" spans="5:11">
      <c r="E428" s="2"/>
      <c r="I428" s="3"/>
      <c r="K428" s="3"/>
    </row>
    <row r="429" ht="12.75" customHeight="1" spans="5:11">
      <c r="E429" s="2"/>
      <c r="I429" s="3"/>
      <c r="K429" s="3"/>
    </row>
    <row r="430" ht="12.75" customHeight="1" spans="5:11">
      <c r="E430" s="2"/>
      <c r="I430" s="3"/>
      <c r="K430" s="3"/>
    </row>
    <row r="431" ht="12.75" customHeight="1" spans="5:11">
      <c r="E431" s="2"/>
      <c r="I431" s="3"/>
      <c r="K431" s="3"/>
    </row>
    <row r="432" ht="12.75" customHeight="1" spans="5:11">
      <c r="E432" s="2"/>
      <c r="I432" s="3"/>
      <c r="K432" s="3"/>
    </row>
    <row r="433" ht="12.75" customHeight="1" spans="5:11">
      <c r="E433" s="2"/>
      <c r="I433" s="3"/>
      <c r="K433" s="3"/>
    </row>
    <row r="434" ht="12.75" customHeight="1" spans="5:11">
      <c r="E434" s="2"/>
      <c r="I434" s="3"/>
      <c r="K434" s="3"/>
    </row>
    <row r="435" ht="12.75" customHeight="1" spans="5:11">
      <c r="E435" s="2"/>
      <c r="I435" s="3"/>
      <c r="K435" s="3"/>
    </row>
    <row r="436" ht="12.75" customHeight="1" spans="5:11">
      <c r="E436" s="2"/>
      <c r="I436" s="3"/>
      <c r="K436" s="3"/>
    </row>
    <row r="437" ht="12.75" customHeight="1" spans="5:11">
      <c r="E437" s="2"/>
      <c r="I437" s="3"/>
      <c r="K437" s="3"/>
    </row>
    <row r="438" ht="12.75" customHeight="1" spans="5:11">
      <c r="E438" s="2"/>
      <c r="I438" s="3"/>
      <c r="K438" s="3"/>
    </row>
    <row r="439" ht="12.75" customHeight="1" spans="5:11">
      <c r="E439" s="2"/>
      <c r="I439" s="3"/>
      <c r="K439" s="3"/>
    </row>
    <row r="440" ht="12.75" customHeight="1" spans="5:11">
      <c r="E440" s="2"/>
      <c r="I440" s="3"/>
      <c r="K440" s="3"/>
    </row>
    <row r="441" ht="12.75" customHeight="1" spans="5:11">
      <c r="E441" s="2"/>
      <c r="I441" s="3"/>
      <c r="K441" s="3"/>
    </row>
    <row r="442" ht="12.75" customHeight="1" spans="5:11">
      <c r="E442" s="2"/>
      <c r="I442" s="3"/>
      <c r="K442" s="3"/>
    </row>
    <row r="443" ht="12.75" customHeight="1" spans="5:11">
      <c r="E443" s="2"/>
      <c r="I443" s="3"/>
      <c r="K443" s="3"/>
    </row>
    <row r="444" ht="12.75" customHeight="1" spans="5:11">
      <c r="E444" s="2"/>
      <c r="I444" s="3"/>
      <c r="K444" s="3"/>
    </row>
    <row r="445" ht="12.75" customHeight="1" spans="5:11">
      <c r="E445" s="2"/>
      <c r="I445" s="3"/>
      <c r="K445" s="3"/>
    </row>
    <row r="446" ht="12.75" customHeight="1" spans="5:11">
      <c r="E446" s="2"/>
      <c r="I446" s="3"/>
      <c r="K446" s="3"/>
    </row>
    <row r="447" ht="12.75" customHeight="1" spans="5:11">
      <c r="E447" s="2"/>
      <c r="I447" s="3"/>
      <c r="K447" s="3"/>
    </row>
    <row r="448" ht="12.75" customHeight="1" spans="5:11">
      <c r="E448" s="2"/>
      <c r="I448" s="3"/>
      <c r="K448" s="3"/>
    </row>
    <row r="449" ht="12.75" customHeight="1" spans="5:11">
      <c r="E449" s="2"/>
      <c r="I449" s="3"/>
      <c r="K449" s="3"/>
    </row>
    <row r="450" ht="12.75" customHeight="1" spans="5:11">
      <c r="E450" s="2"/>
      <c r="I450" s="3"/>
      <c r="K450" s="3"/>
    </row>
    <row r="451" ht="12.75" customHeight="1" spans="5:11">
      <c r="E451" s="2"/>
      <c r="I451" s="3"/>
      <c r="K451" s="3"/>
    </row>
    <row r="452" ht="12.75" customHeight="1" spans="5:11">
      <c r="E452" s="2"/>
      <c r="I452" s="3"/>
      <c r="K452" s="3"/>
    </row>
    <row r="453" ht="12.75" customHeight="1" spans="5:11">
      <c r="E453" s="2"/>
      <c r="I453" s="3"/>
      <c r="K453" s="3"/>
    </row>
    <row r="454" ht="12.75" customHeight="1" spans="5:11">
      <c r="E454" s="2"/>
      <c r="I454" s="3"/>
      <c r="K454" s="3"/>
    </row>
    <row r="455" ht="12.75" customHeight="1" spans="5:11">
      <c r="E455" s="2"/>
      <c r="I455" s="3"/>
      <c r="K455" s="3"/>
    </row>
    <row r="456" ht="12.75" customHeight="1" spans="5:11">
      <c r="E456" s="2"/>
      <c r="I456" s="3"/>
      <c r="K456" s="3"/>
    </row>
    <row r="457" ht="12.75" customHeight="1" spans="5:11">
      <c r="E457" s="2"/>
      <c r="I457" s="3"/>
      <c r="K457" s="3"/>
    </row>
    <row r="458" ht="12.75" customHeight="1" spans="5:11">
      <c r="E458" s="2"/>
      <c r="I458" s="3"/>
      <c r="K458" s="3"/>
    </row>
    <row r="459" ht="12.75" customHeight="1" spans="5:11">
      <c r="E459" s="2"/>
      <c r="I459" s="3"/>
      <c r="K459" s="3"/>
    </row>
    <row r="460" ht="12.75" customHeight="1" spans="5:11">
      <c r="E460" s="2"/>
      <c r="I460" s="3"/>
      <c r="K460" s="3"/>
    </row>
    <row r="461" ht="12.75" customHeight="1" spans="5:11">
      <c r="E461" s="2"/>
      <c r="I461" s="3"/>
      <c r="K461" s="3"/>
    </row>
    <row r="462" ht="12.75" customHeight="1" spans="5:11">
      <c r="E462" s="2"/>
      <c r="I462" s="3"/>
      <c r="K462" s="3"/>
    </row>
    <row r="463" ht="12.75" customHeight="1" spans="5:11">
      <c r="E463" s="2"/>
      <c r="I463" s="3"/>
      <c r="K463" s="3"/>
    </row>
    <row r="464" ht="12.75" customHeight="1" spans="5:11">
      <c r="E464" s="2"/>
      <c r="I464" s="3"/>
      <c r="K464" s="3"/>
    </row>
    <row r="465" ht="12.75" customHeight="1" spans="5:11">
      <c r="E465" s="2"/>
      <c r="I465" s="3"/>
      <c r="K465" s="3"/>
    </row>
    <row r="466" ht="12.75" customHeight="1" spans="5:11">
      <c r="E466" s="2"/>
      <c r="I466" s="3"/>
      <c r="K466" s="3"/>
    </row>
    <row r="467" ht="12.75" customHeight="1" spans="5:11">
      <c r="E467" s="2"/>
      <c r="I467" s="3"/>
      <c r="K467" s="3"/>
    </row>
    <row r="468" ht="12.75" customHeight="1" spans="5:11">
      <c r="E468" s="2"/>
      <c r="I468" s="3"/>
      <c r="K468" s="3"/>
    </row>
    <row r="469" ht="12.75" customHeight="1" spans="5:11">
      <c r="E469" s="2"/>
      <c r="I469" s="3"/>
      <c r="K469" s="3"/>
    </row>
    <row r="470" ht="12.75" customHeight="1" spans="5:11">
      <c r="E470" s="2"/>
      <c r="I470" s="3"/>
      <c r="K470" s="3"/>
    </row>
    <row r="471" ht="12.75" customHeight="1" spans="5:11">
      <c r="E471" s="2"/>
      <c r="I471" s="3"/>
      <c r="K471" s="3"/>
    </row>
    <row r="472" ht="12.75" customHeight="1" spans="5:11">
      <c r="E472" s="2"/>
      <c r="I472" s="3"/>
      <c r="K472" s="3"/>
    </row>
    <row r="473" ht="12.75" customHeight="1" spans="5:11">
      <c r="E473" s="2"/>
      <c r="I473" s="3"/>
      <c r="K473" s="3"/>
    </row>
    <row r="474" ht="12.75" customHeight="1" spans="5:11">
      <c r="E474" s="2"/>
      <c r="I474" s="3"/>
      <c r="K474" s="3"/>
    </row>
    <row r="475" ht="12.75" customHeight="1" spans="5:11">
      <c r="E475" s="2"/>
      <c r="I475" s="3"/>
      <c r="K475" s="3"/>
    </row>
    <row r="476" ht="12.75" customHeight="1" spans="5:11">
      <c r="E476" s="2"/>
      <c r="I476" s="3"/>
      <c r="K476" s="3"/>
    </row>
    <row r="477" ht="12.75" customHeight="1" spans="5:11">
      <c r="E477" s="2"/>
      <c r="I477" s="3"/>
      <c r="K477" s="3"/>
    </row>
    <row r="478" ht="12.75" customHeight="1" spans="5:11">
      <c r="E478" s="2"/>
      <c r="I478" s="3"/>
      <c r="K478" s="3"/>
    </row>
    <row r="479" ht="12.75" customHeight="1" spans="5:11">
      <c r="E479" s="2"/>
      <c r="I479" s="3"/>
      <c r="K479" s="3"/>
    </row>
    <row r="480" ht="12.75" customHeight="1" spans="5:11">
      <c r="E480" s="2"/>
      <c r="I480" s="3"/>
      <c r="K480" s="3"/>
    </row>
    <row r="481" ht="12.75" customHeight="1" spans="5:11">
      <c r="E481" s="2"/>
      <c r="I481" s="3"/>
      <c r="K481" s="3"/>
    </row>
    <row r="482" ht="12.75" customHeight="1" spans="5:11">
      <c r="E482" s="2"/>
      <c r="I482" s="3"/>
      <c r="K482" s="3"/>
    </row>
    <row r="483" ht="12.75" customHeight="1" spans="5:11">
      <c r="E483" s="2"/>
      <c r="I483" s="3"/>
      <c r="K483" s="3"/>
    </row>
    <row r="484" ht="12.75" customHeight="1" spans="5:11">
      <c r="E484" s="2"/>
      <c r="I484" s="3"/>
      <c r="K484" s="3"/>
    </row>
    <row r="485" ht="12.75" customHeight="1" spans="5:11">
      <c r="E485" s="2"/>
      <c r="I485" s="3"/>
      <c r="K485" s="3"/>
    </row>
    <row r="486" ht="12.75" customHeight="1" spans="5:11">
      <c r="E486" s="2"/>
      <c r="I486" s="3"/>
      <c r="K486" s="3"/>
    </row>
    <row r="487" ht="12.75" customHeight="1" spans="5:11">
      <c r="E487" s="2"/>
      <c r="I487" s="3"/>
      <c r="K487" s="3"/>
    </row>
    <row r="488" ht="12.75" customHeight="1" spans="5:11">
      <c r="E488" s="2"/>
      <c r="I488" s="3"/>
      <c r="K488" s="3"/>
    </row>
    <row r="489" ht="12.75" customHeight="1" spans="5:11">
      <c r="E489" s="2"/>
      <c r="I489" s="3"/>
      <c r="K489" s="3"/>
    </row>
    <row r="490" ht="12.75" customHeight="1" spans="5:11">
      <c r="E490" s="2"/>
      <c r="I490" s="3"/>
      <c r="K490" s="3"/>
    </row>
    <row r="491" ht="12.75" customHeight="1" spans="5:11">
      <c r="E491" s="2"/>
      <c r="I491" s="3"/>
      <c r="K491" s="3"/>
    </row>
    <row r="492" ht="12.75" customHeight="1" spans="5:11">
      <c r="E492" s="2"/>
      <c r="I492" s="3"/>
      <c r="K492" s="3"/>
    </row>
    <row r="493" ht="12.75" customHeight="1" spans="5:11">
      <c r="E493" s="2"/>
      <c r="I493" s="3"/>
      <c r="K493" s="3"/>
    </row>
    <row r="494" ht="12.75" customHeight="1" spans="5:11">
      <c r="E494" s="2"/>
      <c r="I494" s="3"/>
      <c r="K494" s="3"/>
    </row>
    <row r="495" ht="12.75" customHeight="1" spans="5:11">
      <c r="E495" s="2"/>
      <c r="I495" s="3"/>
      <c r="K495" s="3"/>
    </row>
    <row r="496" ht="12.75" customHeight="1" spans="5:11">
      <c r="E496" s="2"/>
      <c r="I496" s="3"/>
      <c r="K496" s="3"/>
    </row>
    <row r="497" ht="12.75" customHeight="1" spans="5:11">
      <c r="E497" s="2"/>
      <c r="I497" s="3"/>
      <c r="K497" s="3"/>
    </row>
    <row r="498" ht="12.75" customHeight="1" spans="5:11">
      <c r="E498" s="2"/>
      <c r="I498" s="3"/>
      <c r="K498" s="3"/>
    </row>
    <row r="499" ht="12.75" customHeight="1" spans="5:11">
      <c r="E499" s="2"/>
      <c r="I499" s="3"/>
      <c r="K499" s="3"/>
    </row>
    <row r="500" ht="12.75" customHeight="1" spans="5:11">
      <c r="E500" s="2"/>
      <c r="I500" s="3"/>
      <c r="K500" s="3"/>
    </row>
    <row r="501" ht="12.75" customHeight="1" spans="5:11">
      <c r="E501" s="2"/>
      <c r="I501" s="3"/>
      <c r="K501" s="3"/>
    </row>
    <row r="502" ht="12.75" customHeight="1" spans="5:11">
      <c r="E502" s="2"/>
      <c r="I502" s="3"/>
      <c r="K502" s="3"/>
    </row>
    <row r="503" ht="12.75" customHeight="1" spans="5:11">
      <c r="E503" s="2"/>
      <c r="I503" s="3"/>
      <c r="K503" s="3"/>
    </row>
    <row r="504" ht="12.75" customHeight="1" spans="5:11">
      <c r="E504" s="2"/>
      <c r="I504" s="3"/>
      <c r="K504" s="3"/>
    </row>
    <row r="505" ht="12.75" customHeight="1" spans="5:11">
      <c r="E505" s="2"/>
      <c r="I505" s="3"/>
      <c r="K505" s="3"/>
    </row>
    <row r="506" ht="12.75" customHeight="1" spans="5:11">
      <c r="E506" s="2"/>
      <c r="I506" s="3"/>
      <c r="K506" s="3"/>
    </row>
    <row r="507" ht="12.75" customHeight="1" spans="5:11">
      <c r="E507" s="2"/>
      <c r="I507" s="3"/>
      <c r="K507" s="3"/>
    </row>
    <row r="508" ht="12.75" customHeight="1" spans="5:11">
      <c r="E508" s="2"/>
      <c r="I508" s="3"/>
      <c r="K508" s="3"/>
    </row>
    <row r="509" ht="12.75" customHeight="1" spans="5:11">
      <c r="E509" s="2"/>
      <c r="I509" s="3"/>
      <c r="K509" s="3"/>
    </row>
    <row r="510" ht="12.75" customHeight="1" spans="5:11">
      <c r="E510" s="2"/>
      <c r="I510" s="3"/>
      <c r="K510" s="3"/>
    </row>
    <row r="511" ht="12.75" customHeight="1" spans="5:11">
      <c r="E511" s="2"/>
      <c r="I511" s="3"/>
      <c r="K511" s="3"/>
    </row>
    <row r="512" ht="12.75" customHeight="1" spans="5:11">
      <c r="E512" s="2"/>
      <c r="I512" s="3"/>
      <c r="K512" s="3"/>
    </row>
    <row r="513" ht="12.75" customHeight="1" spans="5:11">
      <c r="E513" s="2"/>
      <c r="I513" s="3"/>
      <c r="K513" s="3"/>
    </row>
    <row r="514" ht="12.75" customHeight="1" spans="5:11">
      <c r="E514" s="2"/>
      <c r="I514" s="3"/>
      <c r="K514" s="3"/>
    </row>
    <row r="515" ht="12.75" customHeight="1" spans="5:11">
      <c r="E515" s="2"/>
      <c r="I515" s="3"/>
      <c r="K515" s="3"/>
    </row>
    <row r="516" ht="12.75" customHeight="1" spans="5:11">
      <c r="E516" s="2"/>
      <c r="I516" s="3"/>
      <c r="K516" s="3"/>
    </row>
    <row r="517" ht="12.75" customHeight="1" spans="5:11">
      <c r="E517" s="2"/>
      <c r="I517" s="3"/>
      <c r="K517" s="3"/>
    </row>
    <row r="518" ht="12.75" customHeight="1" spans="5:11">
      <c r="E518" s="2"/>
      <c r="I518" s="3"/>
      <c r="K518" s="3"/>
    </row>
    <row r="519" ht="12.75" customHeight="1" spans="5:11">
      <c r="E519" s="2"/>
      <c r="I519" s="3"/>
      <c r="K519" s="3"/>
    </row>
    <row r="520" ht="12.75" customHeight="1" spans="5:11">
      <c r="E520" s="2"/>
      <c r="I520" s="3"/>
      <c r="K520" s="3"/>
    </row>
    <row r="521" ht="12.75" customHeight="1" spans="5:11">
      <c r="E521" s="2"/>
      <c r="I521" s="3"/>
      <c r="K521" s="3"/>
    </row>
    <row r="522" ht="12.75" customHeight="1" spans="5:11">
      <c r="E522" s="2"/>
      <c r="I522" s="3"/>
      <c r="K522" s="3"/>
    </row>
    <row r="523" ht="12.75" customHeight="1" spans="5:11">
      <c r="E523" s="2"/>
      <c r="I523" s="3"/>
      <c r="K523" s="3"/>
    </row>
    <row r="524" ht="12.75" customHeight="1" spans="5:11">
      <c r="E524" s="2"/>
      <c r="I524" s="3"/>
      <c r="K524" s="3"/>
    </row>
    <row r="525" ht="12.75" customHeight="1" spans="5:11">
      <c r="E525" s="2"/>
      <c r="I525" s="3"/>
      <c r="K525" s="3"/>
    </row>
    <row r="526" ht="12.75" customHeight="1" spans="5:11">
      <c r="E526" s="2"/>
      <c r="I526" s="3"/>
      <c r="K526" s="3"/>
    </row>
    <row r="527" ht="12.75" customHeight="1" spans="5:11">
      <c r="E527" s="2"/>
      <c r="I527" s="3"/>
      <c r="K527" s="3"/>
    </row>
    <row r="528" ht="12.75" customHeight="1" spans="5:11">
      <c r="E528" s="2"/>
      <c r="I528" s="3"/>
      <c r="K528" s="3"/>
    </row>
    <row r="529" ht="12.75" customHeight="1" spans="5:11">
      <c r="E529" s="2"/>
      <c r="I529" s="3"/>
      <c r="K529" s="3"/>
    </row>
    <row r="530" ht="12.75" customHeight="1" spans="5:11">
      <c r="E530" s="2"/>
      <c r="I530" s="3"/>
      <c r="K530" s="3"/>
    </row>
    <row r="531" ht="12.75" customHeight="1" spans="5:11">
      <c r="E531" s="2"/>
      <c r="I531" s="3"/>
      <c r="K531" s="3"/>
    </row>
    <row r="532" ht="12.75" customHeight="1" spans="5:11">
      <c r="E532" s="2"/>
      <c r="I532" s="3"/>
      <c r="K532" s="3"/>
    </row>
    <row r="533" ht="12.75" customHeight="1" spans="5:11">
      <c r="E533" s="2"/>
      <c r="I533" s="3"/>
      <c r="K533" s="3"/>
    </row>
    <row r="534" ht="12.75" customHeight="1" spans="5:11">
      <c r="E534" s="2"/>
      <c r="I534" s="3"/>
      <c r="K534" s="3"/>
    </row>
    <row r="535" ht="12.75" customHeight="1" spans="5:11">
      <c r="E535" s="2"/>
      <c r="I535" s="3"/>
      <c r="K535" s="3"/>
    </row>
    <row r="536" ht="12.75" customHeight="1" spans="5:11">
      <c r="E536" s="2"/>
      <c r="I536" s="3"/>
      <c r="K536" s="3"/>
    </row>
    <row r="537" ht="12.75" customHeight="1" spans="5:11">
      <c r="E537" s="2"/>
      <c r="I537" s="3"/>
      <c r="K537" s="3"/>
    </row>
    <row r="538" ht="12.75" customHeight="1" spans="5:11">
      <c r="E538" s="2"/>
      <c r="I538" s="3"/>
      <c r="K538" s="3"/>
    </row>
    <row r="539" ht="12.75" customHeight="1" spans="5:11">
      <c r="E539" s="2"/>
      <c r="I539" s="3"/>
      <c r="K539" s="3"/>
    </row>
    <row r="540" ht="12.75" customHeight="1" spans="5:11">
      <c r="E540" s="2"/>
      <c r="I540" s="3"/>
      <c r="K540" s="3"/>
    </row>
    <row r="541" ht="12.75" customHeight="1" spans="5:11">
      <c r="E541" s="2"/>
      <c r="I541" s="3"/>
      <c r="K541" s="3"/>
    </row>
    <row r="542" ht="12.75" customHeight="1" spans="5:11">
      <c r="E542" s="2"/>
      <c r="I542" s="3"/>
      <c r="K542" s="3"/>
    </row>
    <row r="543" ht="12.75" customHeight="1" spans="5:11">
      <c r="E543" s="2"/>
      <c r="I543" s="3"/>
      <c r="K543" s="3"/>
    </row>
    <row r="544" ht="12.75" customHeight="1" spans="5:11">
      <c r="E544" s="2"/>
      <c r="I544" s="3"/>
      <c r="K544" s="3"/>
    </row>
    <row r="545" ht="12.75" customHeight="1" spans="5:11">
      <c r="E545" s="2"/>
      <c r="I545" s="3"/>
      <c r="K545" s="3"/>
    </row>
    <row r="546" ht="12.75" customHeight="1" spans="5:11">
      <c r="E546" s="2"/>
      <c r="I546" s="3"/>
      <c r="K546" s="3"/>
    </row>
    <row r="547" ht="12.75" customHeight="1" spans="5:11">
      <c r="E547" s="2"/>
      <c r="I547" s="3"/>
      <c r="K547" s="3"/>
    </row>
    <row r="548" ht="12.75" customHeight="1" spans="5:11">
      <c r="E548" s="2"/>
      <c r="I548" s="3"/>
      <c r="K548" s="3"/>
    </row>
    <row r="549" ht="12.75" customHeight="1" spans="5:11">
      <c r="E549" s="2"/>
      <c r="I549" s="3"/>
      <c r="K549" s="3"/>
    </row>
    <row r="550" ht="12.75" customHeight="1" spans="5:11">
      <c r="E550" s="2"/>
      <c r="I550" s="3"/>
      <c r="K550" s="3"/>
    </row>
    <row r="551" ht="12.75" customHeight="1" spans="5:11">
      <c r="E551" s="2"/>
      <c r="I551" s="3"/>
      <c r="K551" s="3"/>
    </row>
    <row r="552" ht="12.75" customHeight="1" spans="5:11">
      <c r="E552" s="2"/>
      <c r="I552" s="3"/>
      <c r="K552" s="3"/>
    </row>
    <row r="553" ht="12.75" customHeight="1" spans="5:11">
      <c r="E553" s="2"/>
      <c r="I553" s="3"/>
      <c r="K553" s="3"/>
    </row>
    <row r="554" ht="12.75" customHeight="1" spans="5:11">
      <c r="E554" s="2"/>
      <c r="I554" s="3"/>
      <c r="K554" s="3"/>
    </row>
    <row r="555" ht="12.75" customHeight="1" spans="5:11">
      <c r="E555" s="2"/>
      <c r="I555" s="3"/>
      <c r="K555" s="3"/>
    </row>
    <row r="556" ht="12.75" customHeight="1" spans="5:11">
      <c r="E556" s="2"/>
      <c r="I556" s="3"/>
      <c r="K556" s="3"/>
    </row>
    <row r="557" ht="12.75" customHeight="1" spans="5:11">
      <c r="E557" s="2"/>
      <c r="I557" s="3"/>
      <c r="K557" s="3"/>
    </row>
    <row r="558" ht="12.75" customHeight="1" spans="5:11">
      <c r="E558" s="2"/>
      <c r="I558" s="3"/>
      <c r="K558" s="3"/>
    </row>
    <row r="559" ht="12.75" customHeight="1" spans="5:11">
      <c r="E559" s="2"/>
      <c r="I559" s="3"/>
      <c r="K559" s="3"/>
    </row>
    <row r="560" ht="12.75" customHeight="1" spans="5:11">
      <c r="E560" s="2"/>
      <c r="I560" s="3"/>
      <c r="K560" s="3"/>
    </row>
    <row r="561" ht="12.75" customHeight="1" spans="5:11">
      <c r="E561" s="2"/>
      <c r="I561" s="3"/>
      <c r="K561" s="3"/>
    </row>
    <row r="562" ht="12.75" customHeight="1" spans="5:11">
      <c r="E562" s="2"/>
      <c r="I562" s="3"/>
      <c r="K562" s="3"/>
    </row>
    <row r="563" ht="12.75" customHeight="1" spans="5:11">
      <c r="E563" s="2"/>
      <c r="I563" s="3"/>
      <c r="K563" s="3"/>
    </row>
    <row r="564" ht="12.75" customHeight="1" spans="5:11">
      <c r="E564" s="2"/>
      <c r="I564" s="3"/>
      <c r="K564" s="3"/>
    </row>
    <row r="565" ht="12.75" customHeight="1" spans="5:11">
      <c r="E565" s="2"/>
      <c r="I565" s="3"/>
      <c r="K565" s="3"/>
    </row>
    <row r="566" ht="12.75" customHeight="1" spans="5:11">
      <c r="E566" s="2"/>
      <c r="I566" s="3"/>
      <c r="K566" s="3"/>
    </row>
    <row r="567" ht="12.75" customHeight="1" spans="5:11">
      <c r="E567" s="2"/>
      <c r="I567" s="3"/>
      <c r="K567" s="3"/>
    </row>
    <row r="568" ht="12.75" customHeight="1" spans="5:11">
      <c r="E568" s="2"/>
      <c r="I568" s="3"/>
      <c r="K568" s="3"/>
    </row>
    <row r="569" ht="12.75" customHeight="1" spans="5:11">
      <c r="E569" s="2"/>
      <c r="I569" s="3"/>
      <c r="K569" s="3"/>
    </row>
    <row r="570" ht="12.75" customHeight="1" spans="5:11">
      <c r="E570" s="2"/>
      <c r="I570" s="3"/>
      <c r="K570" s="3"/>
    </row>
    <row r="571" ht="12.75" customHeight="1" spans="5:11">
      <c r="E571" s="2"/>
      <c r="I571" s="3"/>
      <c r="K571" s="3"/>
    </row>
    <row r="572" ht="12.75" customHeight="1" spans="5:11">
      <c r="E572" s="2"/>
      <c r="I572" s="3"/>
      <c r="K572" s="3"/>
    </row>
    <row r="573" ht="12.75" customHeight="1" spans="5:11">
      <c r="E573" s="2"/>
      <c r="I573" s="3"/>
      <c r="K573" s="3"/>
    </row>
    <row r="574" ht="12.75" customHeight="1" spans="5:11">
      <c r="E574" s="2"/>
      <c r="I574" s="3"/>
      <c r="K574" s="3"/>
    </row>
    <row r="575" ht="12.75" customHeight="1" spans="5:11">
      <c r="E575" s="2"/>
      <c r="I575" s="3"/>
      <c r="K575" s="3"/>
    </row>
    <row r="576" ht="12.75" customHeight="1" spans="5:11">
      <c r="E576" s="2"/>
      <c r="I576" s="3"/>
      <c r="K576" s="3"/>
    </row>
    <row r="577" ht="12.75" customHeight="1" spans="5:11">
      <c r="E577" s="2"/>
      <c r="I577" s="3"/>
      <c r="K577" s="3"/>
    </row>
    <row r="578" ht="12.75" customHeight="1" spans="5:11">
      <c r="E578" s="2"/>
      <c r="I578" s="3"/>
      <c r="K578" s="3"/>
    </row>
    <row r="579" ht="12.75" customHeight="1" spans="5:11">
      <c r="E579" s="2"/>
      <c r="I579" s="3"/>
      <c r="K579" s="3"/>
    </row>
    <row r="580" ht="12.75" customHeight="1" spans="5:11">
      <c r="E580" s="2"/>
      <c r="I580" s="3"/>
      <c r="K580" s="3"/>
    </row>
    <row r="581" ht="12.75" customHeight="1" spans="5:11">
      <c r="E581" s="2"/>
      <c r="I581" s="3"/>
      <c r="K581" s="3"/>
    </row>
    <row r="582" ht="12.75" customHeight="1" spans="5:11">
      <c r="E582" s="2"/>
      <c r="I582" s="3"/>
      <c r="K582" s="3"/>
    </row>
    <row r="583" ht="12.75" customHeight="1" spans="5:11">
      <c r="E583" s="2"/>
      <c r="I583" s="3"/>
      <c r="K583" s="3"/>
    </row>
    <row r="584" ht="12.75" customHeight="1" spans="5:11">
      <c r="E584" s="2"/>
      <c r="I584" s="3"/>
      <c r="K584" s="3"/>
    </row>
    <row r="585" ht="12.75" customHeight="1" spans="5:11">
      <c r="E585" s="2"/>
      <c r="I585" s="3"/>
      <c r="K585" s="3"/>
    </row>
    <row r="586" ht="12.75" customHeight="1" spans="5:11">
      <c r="E586" s="2"/>
      <c r="I586" s="3"/>
      <c r="K586" s="3"/>
    </row>
    <row r="587" ht="12.75" customHeight="1" spans="5:11">
      <c r="E587" s="2"/>
      <c r="I587" s="3"/>
      <c r="K587" s="3"/>
    </row>
    <row r="588" ht="12.75" customHeight="1" spans="5:11">
      <c r="E588" s="2"/>
      <c r="I588" s="3"/>
      <c r="K588" s="3"/>
    </row>
    <row r="589" ht="12.75" customHeight="1" spans="5:11">
      <c r="E589" s="2"/>
      <c r="I589" s="3"/>
      <c r="K589" s="3"/>
    </row>
    <row r="590" ht="12.75" customHeight="1" spans="5:11">
      <c r="E590" s="2"/>
      <c r="I590" s="3"/>
      <c r="K590" s="3"/>
    </row>
    <row r="591" ht="12.75" customHeight="1" spans="5:11">
      <c r="E591" s="2"/>
      <c r="I591" s="3"/>
      <c r="K591" s="3"/>
    </row>
    <row r="592" ht="12.75" customHeight="1" spans="5:11">
      <c r="E592" s="2"/>
      <c r="I592" s="3"/>
      <c r="K592" s="3"/>
    </row>
    <row r="593" ht="12.75" customHeight="1" spans="5:11">
      <c r="E593" s="2"/>
      <c r="I593" s="3"/>
      <c r="K593" s="3"/>
    </row>
    <row r="594" ht="12.75" customHeight="1" spans="5:11">
      <c r="E594" s="2"/>
      <c r="I594" s="3"/>
      <c r="K594" s="3"/>
    </row>
    <row r="595" ht="12.75" customHeight="1" spans="5:11">
      <c r="E595" s="2"/>
      <c r="I595" s="3"/>
      <c r="K595" s="3"/>
    </row>
    <row r="596" ht="12.75" customHeight="1" spans="5:11">
      <c r="E596" s="2"/>
      <c r="I596" s="3"/>
      <c r="K596" s="3"/>
    </row>
    <row r="597" ht="12.75" customHeight="1" spans="5:11">
      <c r="E597" s="2"/>
      <c r="I597" s="3"/>
      <c r="K597" s="3"/>
    </row>
    <row r="598" ht="12.75" customHeight="1" spans="5:11">
      <c r="E598" s="2"/>
      <c r="I598" s="3"/>
      <c r="K598" s="3"/>
    </row>
    <row r="599" ht="12.75" customHeight="1" spans="5:11">
      <c r="E599" s="2"/>
      <c r="I599" s="3"/>
      <c r="K599" s="3"/>
    </row>
    <row r="600" ht="12.75" customHeight="1" spans="5:11">
      <c r="E600" s="2"/>
      <c r="I600" s="3"/>
      <c r="K600" s="3"/>
    </row>
    <row r="601" ht="12.75" customHeight="1" spans="5:11">
      <c r="E601" s="2"/>
      <c r="I601" s="3"/>
      <c r="K601" s="3"/>
    </row>
    <row r="602" ht="12.75" customHeight="1" spans="5:11">
      <c r="E602" s="2"/>
      <c r="I602" s="3"/>
      <c r="K602" s="3"/>
    </row>
    <row r="603" ht="12.75" customHeight="1" spans="5:11">
      <c r="E603" s="2"/>
      <c r="I603" s="3"/>
      <c r="K603" s="3"/>
    </row>
    <row r="604" ht="12.75" customHeight="1" spans="5:11">
      <c r="E604" s="2"/>
      <c r="I604" s="3"/>
      <c r="K604" s="3"/>
    </row>
    <row r="605" ht="12.75" customHeight="1" spans="5:11">
      <c r="E605" s="2"/>
      <c r="I605" s="3"/>
      <c r="K605" s="3"/>
    </row>
    <row r="606" ht="12.75" customHeight="1" spans="5:11">
      <c r="E606" s="2"/>
      <c r="I606" s="3"/>
      <c r="K606" s="3"/>
    </row>
    <row r="607" ht="12.75" customHeight="1" spans="5:11">
      <c r="E607" s="2"/>
      <c r="I607" s="3"/>
      <c r="K607" s="3"/>
    </row>
    <row r="608" ht="12.75" customHeight="1" spans="5:11">
      <c r="E608" s="2"/>
      <c r="I608" s="3"/>
      <c r="K608" s="3"/>
    </row>
    <row r="609" ht="12.75" customHeight="1" spans="5:11">
      <c r="E609" s="2"/>
      <c r="I609" s="3"/>
      <c r="K609" s="3"/>
    </row>
    <row r="610" ht="12.75" customHeight="1" spans="5:11">
      <c r="E610" s="2"/>
      <c r="I610" s="3"/>
      <c r="K610" s="3"/>
    </row>
    <row r="611" ht="12.75" customHeight="1" spans="5:11">
      <c r="E611" s="2"/>
      <c r="I611" s="3"/>
      <c r="K611" s="3"/>
    </row>
    <row r="612" ht="12.75" customHeight="1" spans="5:11">
      <c r="E612" s="2"/>
      <c r="I612" s="3"/>
      <c r="K612" s="3"/>
    </row>
    <row r="613" ht="12.75" customHeight="1" spans="5:11">
      <c r="E613" s="2"/>
      <c r="I613" s="3"/>
      <c r="K613" s="3"/>
    </row>
    <row r="614" ht="12.75" customHeight="1" spans="5:11">
      <c r="E614" s="2"/>
      <c r="I614" s="3"/>
      <c r="K614" s="3"/>
    </row>
    <row r="615" ht="12.75" customHeight="1" spans="5:11">
      <c r="E615" s="2"/>
      <c r="I615" s="3"/>
      <c r="K615" s="3"/>
    </row>
    <row r="616" ht="12.75" customHeight="1" spans="5:11">
      <c r="E616" s="2"/>
      <c r="I616" s="3"/>
      <c r="K616" s="3"/>
    </row>
    <row r="617" ht="12.75" customHeight="1" spans="5:11">
      <c r="E617" s="2"/>
      <c r="I617" s="3"/>
      <c r="K617" s="3"/>
    </row>
    <row r="618" ht="12.75" customHeight="1" spans="5:11">
      <c r="E618" s="2"/>
      <c r="I618" s="3"/>
      <c r="K618" s="3"/>
    </row>
    <row r="619" ht="12.75" customHeight="1" spans="5:11">
      <c r="E619" s="2"/>
      <c r="I619" s="3"/>
      <c r="K619" s="3"/>
    </row>
    <row r="620" ht="12.75" customHeight="1" spans="5:11">
      <c r="E620" s="2"/>
      <c r="I620" s="3"/>
      <c r="K620" s="3"/>
    </row>
    <row r="621" ht="12.75" customHeight="1" spans="5:11">
      <c r="E621" s="2"/>
      <c r="I621" s="3"/>
      <c r="K621" s="3"/>
    </row>
    <row r="622" ht="12.75" customHeight="1" spans="5:11">
      <c r="E622" s="2"/>
      <c r="I622" s="3"/>
      <c r="K622" s="3"/>
    </row>
    <row r="623" ht="12.75" customHeight="1" spans="5:11">
      <c r="E623" s="2"/>
      <c r="I623" s="3"/>
      <c r="K623" s="3"/>
    </row>
    <row r="624" ht="12.75" customHeight="1" spans="5:11">
      <c r="E624" s="2"/>
      <c r="I624" s="3"/>
      <c r="K624" s="3"/>
    </row>
    <row r="625" ht="12.75" customHeight="1" spans="5:11">
      <c r="E625" s="2"/>
      <c r="I625" s="3"/>
      <c r="K625" s="3"/>
    </row>
    <row r="626" ht="12.75" customHeight="1" spans="5:11">
      <c r="E626" s="2"/>
      <c r="I626" s="3"/>
      <c r="K626" s="3"/>
    </row>
    <row r="627" ht="12.75" customHeight="1" spans="5:11">
      <c r="E627" s="2"/>
      <c r="I627" s="3"/>
      <c r="K627" s="3"/>
    </row>
    <row r="628" ht="12.75" customHeight="1" spans="5:11">
      <c r="E628" s="2"/>
      <c r="I628" s="3"/>
      <c r="K628" s="3"/>
    </row>
    <row r="629" ht="12.75" customHeight="1" spans="5:11">
      <c r="E629" s="2"/>
      <c r="I629" s="3"/>
      <c r="K629" s="3"/>
    </row>
    <row r="630" ht="12.75" customHeight="1" spans="5:11">
      <c r="E630" s="2"/>
      <c r="I630" s="3"/>
      <c r="K630" s="3"/>
    </row>
    <row r="631" ht="12.75" customHeight="1" spans="5:11">
      <c r="E631" s="2"/>
      <c r="I631" s="3"/>
      <c r="K631" s="3"/>
    </row>
    <row r="632" ht="12.75" customHeight="1" spans="5:11">
      <c r="E632" s="2"/>
      <c r="I632" s="3"/>
      <c r="K632" s="3"/>
    </row>
    <row r="633" ht="12.75" customHeight="1" spans="5:11">
      <c r="E633" s="2"/>
      <c r="I633" s="3"/>
      <c r="K633" s="3"/>
    </row>
    <row r="634" ht="12.75" customHeight="1" spans="5:11">
      <c r="E634" s="2"/>
      <c r="I634" s="3"/>
      <c r="K634" s="3"/>
    </row>
    <row r="635" ht="12.75" customHeight="1" spans="5:11">
      <c r="E635" s="2"/>
      <c r="I635" s="3"/>
      <c r="K635" s="3"/>
    </row>
    <row r="636" ht="12.75" customHeight="1" spans="5:11">
      <c r="E636" s="2"/>
      <c r="I636" s="3"/>
      <c r="K636" s="3"/>
    </row>
    <row r="637" ht="12.75" customHeight="1" spans="5:11">
      <c r="E637" s="2"/>
      <c r="I637" s="3"/>
      <c r="K637" s="3"/>
    </row>
    <row r="638" ht="12.75" customHeight="1" spans="5:11">
      <c r="E638" s="2"/>
      <c r="I638" s="3"/>
      <c r="K638" s="3"/>
    </row>
    <row r="639" ht="12.75" customHeight="1" spans="5:11">
      <c r="E639" s="2"/>
      <c r="I639" s="3"/>
      <c r="K639" s="3"/>
    </row>
    <row r="640" ht="12.75" customHeight="1" spans="5:11">
      <c r="E640" s="2"/>
      <c r="I640" s="3"/>
      <c r="K640" s="3"/>
    </row>
    <row r="641" ht="12.75" customHeight="1" spans="5:11">
      <c r="E641" s="2"/>
      <c r="I641" s="3"/>
      <c r="K641" s="3"/>
    </row>
    <row r="642" ht="12.75" customHeight="1" spans="5:11">
      <c r="E642" s="2"/>
      <c r="I642" s="3"/>
      <c r="K642" s="3"/>
    </row>
    <row r="643" ht="12.75" customHeight="1" spans="5:11">
      <c r="E643" s="2"/>
      <c r="I643" s="3"/>
      <c r="K643" s="3"/>
    </row>
    <row r="644" ht="12.75" customHeight="1" spans="5:11">
      <c r="E644" s="2"/>
      <c r="I644" s="3"/>
      <c r="K644" s="3"/>
    </row>
    <row r="645" ht="12.75" customHeight="1" spans="5:11">
      <c r="E645" s="2"/>
      <c r="I645" s="3"/>
      <c r="K645" s="3"/>
    </row>
    <row r="646" ht="12.75" customHeight="1" spans="5:11">
      <c r="E646" s="2"/>
      <c r="I646" s="3"/>
      <c r="K646" s="3"/>
    </row>
    <row r="647" ht="12.75" customHeight="1" spans="5:11">
      <c r="E647" s="2"/>
      <c r="I647" s="3"/>
      <c r="K647" s="3"/>
    </row>
    <row r="648" ht="12.75" customHeight="1" spans="5:11">
      <c r="E648" s="2"/>
      <c r="I648" s="3"/>
      <c r="K648" s="3"/>
    </row>
    <row r="649" ht="12.75" customHeight="1" spans="5:11">
      <c r="E649" s="2"/>
      <c r="I649" s="3"/>
      <c r="K649" s="3"/>
    </row>
    <row r="650" ht="12.75" customHeight="1" spans="5:11">
      <c r="E650" s="2"/>
      <c r="I650" s="3"/>
      <c r="K650" s="3"/>
    </row>
    <row r="651" ht="12.75" customHeight="1" spans="5:11">
      <c r="E651" s="2"/>
      <c r="I651" s="3"/>
      <c r="K651" s="3"/>
    </row>
    <row r="652" ht="12.75" customHeight="1" spans="5:11">
      <c r="E652" s="2"/>
      <c r="I652" s="3"/>
      <c r="K652" s="3"/>
    </row>
    <row r="653" ht="12.75" customHeight="1" spans="5:11">
      <c r="E653" s="2"/>
      <c r="I653" s="3"/>
      <c r="K653" s="3"/>
    </row>
    <row r="654" ht="12.75" customHeight="1" spans="5:11">
      <c r="E654" s="2"/>
      <c r="I654" s="3"/>
      <c r="K654" s="3"/>
    </row>
    <row r="655" ht="12.75" customHeight="1" spans="5:11">
      <c r="E655" s="2"/>
      <c r="I655" s="3"/>
      <c r="K655" s="3"/>
    </row>
    <row r="656" ht="12.75" customHeight="1" spans="5:11">
      <c r="E656" s="2"/>
      <c r="I656" s="3"/>
      <c r="K656" s="3"/>
    </row>
    <row r="657" ht="12.75" customHeight="1" spans="5:11">
      <c r="E657" s="2"/>
      <c r="I657" s="3"/>
      <c r="K657" s="3"/>
    </row>
    <row r="658" ht="12.75" customHeight="1" spans="5:11">
      <c r="E658" s="2"/>
      <c r="I658" s="3"/>
      <c r="K658" s="3"/>
    </row>
    <row r="659" ht="12.75" customHeight="1" spans="5:11">
      <c r="E659" s="2"/>
      <c r="I659" s="3"/>
      <c r="K659" s="3"/>
    </row>
    <row r="660" ht="12.75" customHeight="1" spans="5:11">
      <c r="E660" s="2"/>
      <c r="I660" s="3"/>
      <c r="K660" s="3"/>
    </row>
    <row r="661" ht="12.75" customHeight="1" spans="5:11">
      <c r="E661" s="2"/>
      <c r="I661" s="3"/>
      <c r="K661" s="3"/>
    </row>
    <row r="662" ht="12.75" customHeight="1" spans="5:11">
      <c r="E662" s="2"/>
      <c r="I662" s="3"/>
      <c r="K662" s="3"/>
    </row>
    <row r="663" ht="12.75" customHeight="1" spans="5:11">
      <c r="E663" s="2"/>
      <c r="I663" s="3"/>
      <c r="K663" s="3"/>
    </row>
    <row r="664" ht="12.75" customHeight="1" spans="5:11">
      <c r="E664" s="2"/>
      <c r="I664" s="3"/>
      <c r="K664" s="3"/>
    </row>
    <row r="665" ht="12.75" customHeight="1" spans="5:11">
      <c r="E665" s="2"/>
      <c r="I665" s="3"/>
      <c r="K665" s="3"/>
    </row>
    <row r="666" ht="12.75" customHeight="1" spans="5:11">
      <c r="E666" s="2"/>
      <c r="I666" s="3"/>
      <c r="K666" s="3"/>
    </row>
    <row r="667" ht="12.75" customHeight="1" spans="5:11">
      <c r="E667" s="2"/>
      <c r="I667" s="3"/>
      <c r="K667" s="3"/>
    </row>
    <row r="668" ht="12.75" customHeight="1" spans="5:11">
      <c r="E668" s="2"/>
      <c r="I668" s="3"/>
      <c r="K668" s="3"/>
    </row>
    <row r="669" ht="12.75" customHeight="1" spans="5:11">
      <c r="E669" s="2"/>
      <c r="I669" s="3"/>
      <c r="K669" s="3"/>
    </row>
    <row r="670" ht="12.75" customHeight="1" spans="5:11">
      <c r="E670" s="2"/>
      <c r="I670" s="3"/>
      <c r="K670" s="3"/>
    </row>
    <row r="671" ht="12.75" customHeight="1" spans="5:11">
      <c r="E671" s="2"/>
      <c r="I671" s="3"/>
      <c r="K671" s="3"/>
    </row>
    <row r="672" ht="12.75" customHeight="1" spans="5:11">
      <c r="E672" s="2"/>
      <c r="I672" s="3"/>
      <c r="K672" s="3"/>
    </row>
    <row r="673" ht="12.75" customHeight="1" spans="5:11">
      <c r="E673" s="2"/>
      <c r="I673" s="3"/>
      <c r="K673" s="3"/>
    </row>
    <row r="674" ht="12.75" customHeight="1" spans="5:11">
      <c r="E674" s="2"/>
      <c r="I674" s="3"/>
      <c r="K674" s="3"/>
    </row>
    <row r="675" ht="12.75" customHeight="1" spans="5:11">
      <c r="E675" s="2"/>
      <c r="I675" s="3"/>
      <c r="K675" s="3"/>
    </row>
    <row r="676" ht="12.75" customHeight="1" spans="5:11">
      <c r="E676" s="2"/>
      <c r="I676" s="3"/>
      <c r="K676" s="3"/>
    </row>
    <row r="677" ht="12.75" customHeight="1" spans="5:11">
      <c r="E677" s="2"/>
      <c r="I677" s="3"/>
      <c r="K677" s="3"/>
    </row>
    <row r="678" ht="12.75" customHeight="1" spans="5:11">
      <c r="E678" s="2"/>
      <c r="I678" s="3"/>
      <c r="K678" s="3"/>
    </row>
    <row r="679" ht="12.75" customHeight="1" spans="5:11">
      <c r="E679" s="2"/>
      <c r="I679" s="3"/>
      <c r="K679" s="3"/>
    </row>
    <row r="680" ht="12.75" customHeight="1" spans="5:11">
      <c r="E680" s="2"/>
      <c r="I680" s="3"/>
      <c r="K680" s="3"/>
    </row>
    <row r="681" ht="12.75" customHeight="1" spans="5:11">
      <c r="E681" s="2"/>
      <c r="I681" s="3"/>
      <c r="K681" s="3"/>
    </row>
    <row r="682" ht="12.75" customHeight="1" spans="5:11">
      <c r="E682" s="2"/>
      <c r="I682" s="3"/>
      <c r="K682" s="3"/>
    </row>
    <row r="683" ht="12.75" customHeight="1" spans="5:11">
      <c r="E683" s="2"/>
      <c r="I683" s="3"/>
      <c r="K683" s="3"/>
    </row>
    <row r="684" ht="12.75" customHeight="1" spans="5:11">
      <c r="E684" s="2"/>
      <c r="I684" s="3"/>
      <c r="K684" s="3"/>
    </row>
    <row r="685" ht="12.75" customHeight="1" spans="5:11">
      <c r="E685" s="2"/>
      <c r="I685" s="3"/>
      <c r="K685" s="3"/>
    </row>
    <row r="686" ht="12.75" customHeight="1" spans="5:11">
      <c r="E686" s="2"/>
      <c r="I686" s="3"/>
      <c r="K686" s="3"/>
    </row>
    <row r="687" ht="12.75" customHeight="1" spans="5:11">
      <c r="E687" s="2"/>
      <c r="I687" s="3"/>
      <c r="K687" s="3"/>
    </row>
    <row r="688" ht="12.75" customHeight="1" spans="5:11">
      <c r="E688" s="2"/>
      <c r="I688" s="3"/>
      <c r="K688" s="3"/>
    </row>
    <row r="689" ht="12.75" customHeight="1" spans="5:11">
      <c r="E689" s="2"/>
      <c r="I689" s="3"/>
      <c r="K689" s="3"/>
    </row>
    <row r="690" ht="12.75" customHeight="1" spans="5:11">
      <c r="E690" s="2"/>
      <c r="I690" s="3"/>
      <c r="K690" s="3"/>
    </row>
    <row r="691" ht="12.75" customHeight="1" spans="5:11">
      <c r="E691" s="2"/>
      <c r="I691" s="3"/>
      <c r="K691" s="3"/>
    </row>
    <row r="692" ht="12.75" customHeight="1" spans="5:11">
      <c r="E692" s="2"/>
      <c r="I692" s="3"/>
      <c r="K692" s="3"/>
    </row>
    <row r="693" ht="12.75" customHeight="1" spans="5:11">
      <c r="E693" s="2"/>
      <c r="I693" s="3"/>
      <c r="K693" s="3"/>
    </row>
    <row r="694" ht="12.75" customHeight="1" spans="5:11">
      <c r="E694" s="2"/>
      <c r="I694" s="3"/>
      <c r="K694" s="3"/>
    </row>
    <row r="695" ht="12.75" customHeight="1" spans="5:11">
      <c r="E695" s="2"/>
      <c r="I695" s="3"/>
      <c r="K695" s="3"/>
    </row>
    <row r="696" ht="12.75" customHeight="1" spans="5:11">
      <c r="E696" s="2"/>
      <c r="I696" s="3"/>
      <c r="K696" s="3"/>
    </row>
    <row r="697" ht="12.75" customHeight="1" spans="5:11">
      <c r="E697" s="2"/>
      <c r="I697" s="3"/>
      <c r="K697" s="3"/>
    </row>
    <row r="698" ht="12.75" customHeight="1" spans="5:11">
      <c r="E698" s="2"/>
      <c r="I698" s="3"/>
      <c r="K698" s="3"/>
    </row>
    <row r="699" ht="12.75" customHeight="1" spans="5:11">
      <c r="E699" s="2"/>
      <c r="I699" s="3"/>
      <c r="K699" s="3"/>
    </row>
    <row r="700" ht="12.75" customHeight="1" spans="5:11">
      <c r="E700" s="2"/>
      <c r="I700" s="3"/>
      <c r="K700" s="3"/>
    </row>
    <row r="701" ht="12.75" customHeight="1" spans="5:11">
      <c r="E701" s="2"/>
      <c r="I701" s="3"/>
      <c r="K701" s="3"/>
    </row>
    <row r="702" ht="12.75" customHeight="1" spans="5:11">
      <c r="E702" s="2"/>
      <c r="I702" s="3"/>
      <c r="K702" s="3"/>
    </row>
    <row r="703" ht="12.75" customHeight="1" spans="5:11">
      <c r="E703" s="2"/>
      <c r="I703" s="3"/>
      <c r="K703" s="3"/>
    </row>
    <row r="704" ht="12.75" customHeight="1" spans="5:11">
      <c r="E704" s="2"/>
      <c r="I704" s="3"/>
      <c r="K704" s="3"/>
    </row>
    <row r="705" ht="12.75" customHeight="1" spans="5:11">
      <c r="E705" s="2"/>
      <c r="I705" s="3"/>
      <c r="K705" s="3"/>
    </row>
    <row r="706" ht="12.75" customHeight="1" spans="5:11">
      <c r="E706" s="2"/>
      <c r="I706" s="3"/>
      <c r="K706" s="3"/>
    </row>
    <row r="707" ht="12.75" customHeight="1" spans="5:11">
      <c r="E707" s="2"/>
      <c r="I707" s="3"/>
      <c r="K707" s="3"/>
    </row>
    <row r="708" ht="12.75" customHeight="1" spans="5:11">
      <c r="E708" s="2"/>
      <c r="I708" s="3"/>
      <c r="K708" s="3"/>
    </row>
    <row r="709" ht="12.75" customHeight="1" spans="5:11">
      <c r="E709" s="2"/>
      <c r="I709" s="3"/>
      <c r="K709" s="3"/>
    </row>
    <row r="710" ht="12.75" customHeight="1" spans="5:11">
      <c r="E710" s="2"/>
      <c r="I710" s="3"/>
      <c r="K710" s="3"/>
    </row>
    <row r="711" ht="12.75" customHeight="1" spans="5:11">
      <c r="E711" s="2"/>
      <c r="I711" s="3"/>
      <c r="K711" s="3"/>
    </row>
    <row r="712" ht="12.75" customHeight="1" spans="5:11">
      <c r="E712" s="2"/>
      <c r="I712" s="3"/>
      <c r="K712" s="3"/>
    </row>
    <row r="713" ht="12.75" customHeight="1" spans="5:11">
      <c r="E713" s="2"/>
      <c r="I713" s="3"/>
      <c r="K713" s="3"/>
    </row>
    <row r="714" ht="12.75" customHeight="1" spans="5:11">
      <c r="E714" s="2"/>
      <c r="I714" s="3"/>
      <c r="K714" s="3"/>
    </row>
    <row r="715" ht="12.75" customHeight="1" spans="5:11">
      <c r="E715" s="2"/>
      <c r="I715" s="3"/>
      <c r="K715" s="3"/>
    </row>
    <row r="716" ht="12.75" customHeight="1" spans="5:11">
      <c r="E716" s="2"/>
      <c r="I716" s="3"/>
      <c r="K716" s="3"/>
    </row>
    <row r="717" ht="12.75" customHeight="1" spans="5:11">
      <c r="E717" s="2"/>
      <c r="I717" s="3"/>
      <c r="K717" s="3"/>
    </row>
    <row r="718" ht="12.75" customHeight="1" spans="5:11">
      <c r="E718" s="2"/>
      <c r="I718" s="3"/>
      <c r="K718" s="3"/>
    </row>
    <row r="719" ht="12.75" customHeight="1" spans="5:11">
      <c r="E719" s="2"/>
      <c r="I719" s="3"/>
      <c r="K719" s="3"/>
    </row>
    <row r="720" ht="12.75" customHeight="1" spans="5:11">
      <c r="E720" s="2"/>
      <c r="I720" s="3"/>
      <c r="K720" s="3"/>
    </row>
    <row r="721" ht="12.75" customHeight="1" spans="5:11">
      <c r="E721" s="2"/>
      <c r="I721" s="3"/>
      <c r="K721" s="3"/>
    </row>
    <row r="722" ht="12.75" customHeight="1" spans="5:11">
      <c r="E722" s="2"/>
      <c r="I722" s="3"/>
      <c r="K722" s="3"/>
    </row>
    <row r="723" ht="12.75" customHeight="1" spans="5:11">
      <c r="E723" s="2"/>
      <c r="I723" s="3"/>
      <c r="K723" s="3"/>
    </row>
    <row r="724" ht="12.75" customHeight="1" spans="5:11">
      <c r="E724" s="2"/>
      <c r="I724" s="3"/>
      <c r="K724" s="3"/>
    </row>
    <row r="725" ht="12.75" customHeight="1" spans="5:11">
      <c r="E725" s="2"/>
      <c r="I725" s="3"/>
      <c r="K725" s="3"/>
    </row>
    <row r="726" ht="12.75" customHeight="1" spans="5:11">
      <c r="E726" s="2"/>
      <c r="I726" s="3"/>
      <c r="K726" s="3"/>
    </row>
    <row r="727" ht="12.75" customHeight="1" spans="5:11">
      <c r="E727" s="2"/>
      <c r="I727" s="3"/>
      <c r="K727" s="3"/>
    </row>
    <row r="728" ht="12.75" customHeight="1" spans="5:11">
      <c r="E728" s="2"/>
      <c r="I728" s="3"/>
      <c r="K728" s="3"/>
    </row>
    <row r="729" ht="12.75" customHeight="1" spans="5:11">
      <c r="E729" s="2"/>
      <c r="I729" s="3"/>
      <c r="K729" s="3"/>
    </row>
    <row r="730" ht="12.75" customHeight="1" spans="5:11">
      <c r="E730" s="2"/>
      <c r="I730" s="3"/>
      <c r="K730" s="3"/>
    </row>
    <row r="731" ht="12.75" customHeight="1" spans="5:11">
      <c r="E731" s="2"/>
      <c r="I731" s="3"/>
      <c r="K731" s="3"/>
    </row>
    <row r="732" ht="12.75" customHeight="1" spans="5:11">
      <c r="E732" s="2"/>
      <c r="I732" s="3"/>
      <c r="K732" s="3"/>
    </row>
    <row r="733" ht="12.75" customHeight="1" spans="5:11">
      <c r="E733" s="2"/>
      <c r="I733" s="3"/>
      <c r="K733" s="3"/>
    </row>
    <row r="734" ht="12.75" customHeight="1" spans="5:11">
      <c r="E734" s="2"/>
      <c r="I734" s="3"/>
      <c r="K734" s="3"/>
    </row>
    <row r="735" ht="12.75" customHeight="1" spans="5:11">
      <c r="E735" s="2"/>
      <c r="I735" s="3"/>
      <c r="K735" s="3"/>
    </row>
    <row r="736" ht="12.75" customHeight="1" spans="5:11">
      <c r="E736" s="2"/>
      <c r="I736" s="3"/>
      <c r="K736" s="3"/>
    </row>
    <row r="737" ht="12.75" customHeight="1" spans="5:11">
      <c r="E737" s="2"/>
      <c r="I737" s="3"/>
      <c r="K737" s="3"/>
    </row>
    <row r="738" ht="12.75" customHeight="1" spans="5:11">
      <c r="E738" s="2"/>
      <c r="I738" s="3"/>
      <c r="K738" s="3"/>
    </row>
    <row r="739" ht="12.75" customHeight="1" spans="5:11">
      <c r="E739" s="2"/>
      <c r="I739" s="3"/>
      <c r="K739" s="3"/>
    </row>
    <row r="740" ht="12.75" customHeight="1" spans="5:11">
      <c r="E740" s="2"/>
      <c r="I740" s="3"/>
      <c r="K740" s="3"/>
    </row>
    <row r="741" ht="12.75" customHeight="1" spans="5:11">
      <c r="E741" s="2"/>
      <c r="I741" s="3"/>
      <c r="K741" s="3"/>
    </row>
    <row r="742" ht="12.75" customHeight="1" spans="5:11">
      <c r="E742" s="2"/>
      <c r="I742" s="3"/>
      <c r="K742" s="3"/>
    </row>
    <row r="743" ht="12.75" customHeight="1" spans="5:11">
      <c r="E743" s="2"/>
      <c r="I743" s="3"/>
      <c r="K743" s="3"/>
    </row>
    <row r="744" ht="12.75" customHeight="1" spans="5:11">
      <c r="E744" s="2"/>
      <c r="I744" s="3"/>
      <c r="K744" s="3"/>
    </row>
    <row r="745" ht="12.75" customHeight="1" spans="5:11">
      <c r="E745" s="2"/>
      <c r="I745" s="3"/>
      <c r="K745" s="3"/>
    </row>
    <row r="746" ht="12.75" customHeight="1" spans="5:11">
      <c r="E746" s="2"/>
      <c r="I746" s="3"/>
      <c r="K746" s="3"/>
    </row>
    <row r="747" ht="12.75" customHeight="1" spans="5:11">
      <c r="E747" s="2"/>
      <c r="I747" s="3"/>
      <c r="K747" s="3"/>
    </row>
    <row r="748" ht="12.75" customHeight="1" spans="5:11">
      <c r="E748" s="2"/>
      <c r="I748" s="3"/>
      <c r="K748" s="3"/>
    </row>
    <row r="749" ht="12.75" customHeight="1" spans="5:11">
      <c r="E749" s="2"/>
      <c r="I749" s="3"/>
      <c r="K749" s="3"/>
    </row>
    <row r="750" ht="12.75" customHeight="1" spans="5:11">
      <c r="E750" s="2"/>
      <c r="I750" s="3"/>
      <c r="K750" s="3"/>
    </row>
    <row r="751" ht="12.75" customHeight="1" spans="5:11">
      <c r="E751" s="2"/>
      <c r="I751" s="3"/>
      <c r="K751" s="3"/>
    </row>
    <row r="752" ht="12.75" customHeight="1" spans="5:11">
      <c r="E752" s="2"/>
      <c r="I752" s="3"/>
      <c r="K752" s="3"/>
    </row>
    <row r="753" ht="12.75" customHeight="1" spans="5:11">
      <c r="E753" s="2"/>
      <c r="I753" s="3"/>
      <c r="K753" s="3"/>
    </row>
    <row r="754" ht="12.75" customHeight="1" spans="5:11">
      <c r="E754" s="2"/>
      <c r="I754" s="3"/>
      <c r="K754" s="3"/>
    </row>
    <row r="755" ht="12.75" customHeight="1" spans="5:11">
      <c r="E755" s="2"/>
      <c r="I755" s="3"/>
      <c r="K755" s="3"/>
    </row>
    <row r="756" ht="12.75" customHeight="1" spans="5:11">
      <c r="E756" s="2"/>
      <c r="I756" s="3"/>
      <c r="K756" s="3"/>
    </row>
    <row r="757" ht="12.75" customHeight="1" spans="5:11">
      <c r="E757" s="2"/>
      <c r="I757" s="3"/>
      <c r="K757" s="3"/>
    </row>
    <row r="758" ht="12.75" customHeight="1" spans="5:11">
      <c r="E758" s="2"/>
      <c r="I758" s="3"/>
      <c r="K758" s="3"/>
    </row>
    <row r="759" ht="12.75" customHeight="1" spans="5:11">
      <c r="E759" s="2"/>
      <c r="I759" s="3"/>
      <c r="K759" s="3"/>
    </row>
    <row r="760" ht="12.75" customHeight="1" spans="5:11">
      <c r="E760" s="2"/>
      <c r="I760" s="3"/>
      <c r="K760" s="3"/>
    </row>
    <row r="761" ht="12.75" customHeight="1" spans="5:11">
      <c r="E761" s="2"/>
      <c r="I761" s="3"/>
      <c r="K761" s="3"/>
    </row>
    <row r="762" ht="12.75" customHeight="1" spans="5:11">
      <c r="E762" s="2"/>
      <c r="I762" s="3"/>
      <c r="K762" s="3"/>
    </row>
    <row r="763" ht="12.75" customHeight="1" spans="5:11">
      <c r="E763" s="2"/>
      <c r="I763" s="3"/>
      <c r="K763" s="3"/>
    </row>
    <row r="764" ht="12.75" customHeight="1" spans="5:11">
      <c r="E764" s="2"/>
      <c r="I764" s="3"/>
      <c r="K764" s="3"/>
    </row>
    <row r="765" ht="12.75" customHeight="1" spans="5:11">
      <c r="E765" s="2"/>
      <c r="I765" s="3"/>
      <c r="K765" s="3"/>
    </row>
    <row r="766" ht="12.75" customHeight="1" spans="5:11">
      <c r="E766" s="2"/>
      <c r="I766" s="3"/>
      <c r="K766" s="3"/>
    </row>
    <row r="767" ht="12.75" customHeight="1" spans="5:11">
      <c r="E767" s="2"/>
      <c r="I767" s="3"/>
      <c r="K767" s="3"/>
    </row>
    <row r="768" ht="12.75" customHeight="1" spans="5:11">
      <c r="E768" s="2"/>
      <c r="I768" s="3"/>
      <c r="K768" s="3"/>
    </row>
    <row r="769" ht="12.75" customHeight="1" spans="5:11">
      <c r="E769" s="2"/>
      <c r="I769" s="3"/>
      <c r="K769" s="3"/>
    </row>
    <row r="770" ht="12.75" customHeight="1" spans="5:11">
      <c r="E770" s="2"/>
      <c r="I770" s="3"/>
      <c r="K770" s="3"/>
    </row>
    <row r="771" ht="12.75" customHeight="1" spans="5:11">
      <c r="E771" s="2"/>
      <c r="I771" s="3"/>
      <c r="K771" s="3"/>
    </row>
    <row r="772" ht="12.75" customHeight="1" spans="5:11">
      <c r="E772" s="2"/>
      <c r="I772" s="3"/>
      <c r="K772" s="3"/>
    </row>
    <row r="773" ht="12.75" customHeight="1" spans="5:11">
      <c r="E773" s="2"/>
      <c r="I773" s="3"/>
      <c r="K773" s="3"/>
    </row>
    <row r="774" ht="12.75" customHeight="1" spans="5:11">
      <c r="E774" s="2"/>
      <c r="I774" s="3"/>
      <c r="K774" s="3"/>
    </row>
    <row r="775" ht="12.75" customHeight="1" spans="5:11">
      <c r="E775" s="2"/>
      <c r="I775" s="3"/>
      <c r="K775" s="3"/>
    </row>
    <row r="776" ht="12.75" customHeight="1" spans="5:11">
      <c r="E776" s="2"/>
      <c r="I776" s="3"/>
      <c r="K776" s="3"/>
    </row>
    <row r="777" ht="12.75" customHeight="1" spans="5:11">
      <c r="E777" s="2"/>
      <c r="I777" s="3"/>
      <c r="K777" s="3"/>
    </row>
    <row r="778" ht="12.75" customHeight="1" spans="5:11">
      <c r="E778" s="2"/>
      <c r="I778" s="3"/>
      <c r="K778" s="3"/>
    </row>
    <row r="779" ht="12.75" customHeight="1" spans="5:11">
      <c r="E779" s="2"/>
      <c r="I779" s="3"/>
      <c r="K779" s="3"/>
    </row>
    <row r="780" ht="12.75" customHeight="1" spans="5:11">
      <c r="E780" s="2"/>
      <c r="I780" s="3"/>
      <c r="K780" s="3"/>
    </row>
    <row r="781" ht="12.75" customHeight="1" spans="5:11">
      <c r="E781" s="2"/>
      <c r="I781" s="3"/>
      <c r="K781" s="3"/>
    </row>
    <row r="782" ht="12.75" customHeight="1" spans="5:11">
      <c r="E782" s="2"/>
      <c r="I782" s="3"/>
      <c r="K782" s="3"/>
    </row>
    <row r="783" ht="12.75" customHeight="1" spans="5:11">
      <c r="E783" s="2"/>
      <c r="I783" s="3"/>
      <c r="K783" s="3"/>
    </row>
    <row r="784" ht="12.75" customHeight="1" spans="5:11">
      <c r="E784" s="2"/>
      <c r="I784" s="3"/>
      <c r="K784" s="3"/>
    </row>
    <row r="785" ht="12.75" customHeight="1" spans="5:11">
      <c r="E785" s="2"/>
      <c r="I785" s="3"/>
      <c r="K785" s="3"/>
    </row>
    <row r="786" ht="12.75" customHeight="1" spans="5:11">
      <c r="E786" s="2"/>
      <c r="I786" s="3"/>
      <c r="K786" s="3"/>
    </row>
    <row r="787" ht="12.75" customHeight="1" spans="5:11">
      <c r="E787" s="2"/>
      <c r="I787" s="3"/>
      <c r="K787" s="3"/>
    </row>
    <row r="788" ht="12.75" customHeight="1" spans="5:11">
      <c r="E788" s="2"/>
      <c r="I788" s="3"/>
      <c r="K788" s="3"/>
    </row>
    <row r="789" ht="12.75" customHeight="1" spans="5:11">
      <c r="E789" s="2"/>
      <c r="I789" s="3"/>
      <c r="K789" s="3"/>
    </row>
    <row r="790" ht="12.75" customHeight="1" spans="5:11">
      <c r="E790" s="2"/>
      <c r="I790" s="3"/>
      <c r="K790" s="3"/>
    </row>
    <row r="791" ht="12.75" customHeight="1" spans="5:11">
      <c r="E791" s="2"/>
      <c r="I791" s="3"/>
      <c r="K791" s="3"/>
    </row>
    <row r="792" ht="12.75" customHeight="1" spans="5:11">
      <c r="E792" s="2"/>
      <c r="I792" s="3"/>
      <c r="K792" s="3"/>
    </row>
    <row r="793" ht="12.75" customHeight="1" spans="5:11">
      <c r="E793" s="2"/>
      <c r="I793" s="3"/>
      <c r="K793" s="3"/>
    </row>
    <row r="794" ht="12.75" customHeight="1" spans="5:11">
      <c r="E794" s="2"/>
      <c r="I794" s="3"/>
      <c r="K794" s="3"/>
    </row>
    <row r="795" ht="12.75" customHeight="1" spans="5:11">
      <c r="E795" s="2"/>
      <c r="I795" s="3"/>
      <c r="K795" s="3"/>
    </row>
    <row r="796" ht="12.75" customHeight="1" spans="5:11">
      <c r="E796" s="2"/>
      <c r="I796" s="3"/>
      <c r="K796" s="3"/>
    </row>
    <row r="797" ht="12.75" customHeight="1" spans="5:11">
      <c r="E797" s="2"/>
      <c r="I797" s="3"/>
      <c r="K797" s="3"/>
    </row>
    <row r="798" ht="12.75" customHeight="1" spans="5:11">
      <c r="E798" s="2"/>
      <c r="I798" s="3"/>
      <c r="K798" s="3"/>
    </row>
    <row r="799" ht="12.75" customHeight="1" spans="5:11">
      <c r="E799" s="2"/>
      <c r="I799" s="3"/>
      <c r="K799" s="3"/>
    </row>
    <row r="800" ht="12.75" customHeight="1" spans="5:11">
      <c r="E800" s="2"/>
      <c r="I800" s="3"/>
      <c r="K800" s="3"/>
    </row>
    <row r="801" ht="12.75" customHeight="1" spans="5:11">
      <c r="E801" s="2"/>
      <c r="I801" s="3"/>
      <c r="K801" s="3"/>
    </row>
    <row r="802" ht="12.75" customHeight="1" spans="5:11">
      <c r="E802" s="2"/>
      <c r="I802" s="3"/>
      <c r="K802" s="3"/>
    </row>
    <row r="803" ht="12.75" customHeight="1" spans="5:11">
      <c r="E803" s="2"/>
      <c r="I803" s="3"/>
      <c r="K803" s="3"/>
    </row>
    <row r="804" ht="12.75" customHeight="1" spans="5:11">
      <c r="E804" s="2"/>
      <c r="I804" s="3"/>
      <c r="K804" s="3"/>
    </row>
    <row r="805" ht="12.75" customHeight="1" spans="5:11">
      <c r="E805" s="2"/>
      <c r="I805" s="3"/>
      <c r="K805" s="3"/>
    </row>
    <row r="806" ht="12.75" customHeight="1" spans="5:11">
      <c r="E806" s="2"/>
      <c r="I806" s="3"/>
      <c r="K806" s="3"/>
    </row>
    <row r="807" ht="12.75" customHeight="1" spans="5:11">
      <c r="E807" s="2"/>
      <c r="I807" s="3"/>
      <c r="K807" s="3"/>
    </row>
    <row r="808" ht="12.75" customHeight="1" spans="5:11">
      <c r="E808" s="2"/>
      <c r="I808" s="3"/>
      <c r="K808" s="3"/>
    </row>
    <row r="809" ht="12.75" customHeight="1" spans="5:11">
      <c r="E809" s="2"/>
      <c r="I809" s="3"/>
      <c r="K809" s="3"/>
    </row>
    <row r="810" ht="12.75" customHeight="1" spans="5:11">
      <c r="E810" s="2"/>
      <c r="I810" s="3"/>
      <c r="K810" s="3"/>
    </row>
    <row r="811" ht="12.75" customHeight="1" spans="5:11">
      <c r="E811" s="2"/>
      <c r="I811" s="3"/>
      <c r="K811" s="3"/>
    </row>
    <row r="812" ht="12.75" customHeight="1" spans="5:11">
      <c r="E812" s="2"/>
      <c r="I812" s="3"/>
      <c r="K812" s="3"/>
    </row>
    <row r="813" ht="12.75" customHeight="1" spans="5:11">
      <c r="E813" s="2"/>
      <c r="I813" s="3"/>
      <c r="K813" s="3"/>
    </row>
    <row r="814" ht="12.75" customHeight="1" spans="5:11">
      <c r="E814" s="2"/>
      <c r="I814" s="3"/>
      <c r="K814" s="3"/>
    </row>
    <row r="815" ht="12.75" customHeight="1" spans="5:11">
      <c r="E815" s="2"/>
      <c r="I815" s="3"/>
      <c r="K815" s="3"/>
    </row>
    <row r="816" ht="12.75" customHeight="1" spans="5:11">
      <c r="E816" s="2"/>
      <c r="I816" s="3"/>
      <c r="K816" s="3"/>
    </row>
    <row r="817" ht="12.75" customHeight="1" spans="5:11">
      <c r="E817" s="2"/>
      <c r="I817" s="3"/>
      <c r="K817" s="3"/>
    </row>
    <row r="818" ht="12.75" customHeight="1" spans="5:11">
      <c r="E818" s="2"/>
      <c r="I818" s="3"/>
      <c r="K818" s="3"/>
    </row>
    <row r="819" ht="12.75" customHeight="1" spans="5:11">
      <c r="E819" s="2"/>
      <c r="I819" s="3"/>
      <c r="K819" s="3"/>
    </row>
    <row r="820" ht="12.75" customHeight="1" spans="5:11">
      <c r="E820" s="2"/>
      <c r="I820" s="3"/>
      <c r="K820" s="3"/>
    </row>
    <row r="821" ht="12.75" customHeight="1" spans="5:11">
      <c r="E821" s="2"/>
      <c r="I821" s="3"/>
      <c r="K821" s="3"/>
    </row>
    <row r="822" ht="12.75" customHeight="1" spans="5:11">
      <c r="E822" s="2"/>
      <c r="I822" s="3"/>
      <c r="K822" s="3"/>
    </row>
    <row r="823" ht="12.75" customHeight="1" spans="5:11">
      <c r="E823" s="2"/>
      <c r="I823" s="3"/>
      <c r="K823" s="3"/>
    </row>
    <row r="824" ht="12.75" customHeight="1" spans="5:11">
      <c r="E824" s="2"/>
      <c r="I824" s="3"/>
      <c r="K824" s="3"/>
    </row>
    <row r="825" ht="12.75" customHeight="1" spans="5:11">
      <c r="E825" s="2"/>
      <c r="I825" s="3"/>
      <c r="K825" s="3"/>
    </row>
    <row r="826" ht="12.75" customHeight="1" spans="5:11">
      <c r="E826" s="2"/>
      <c r="I826" s="3"/>
      <c r="K826" s="3"/>
    </row>
    <row r="827" ht="12.75" customHeight="1" spans="5:11">
      <c r="E827" s="2"/>
      <c r="I827" s="3"/>
      <c r="K827" s="3"/>
    </row>
    <row r="828" ht="12.75" customHeight="1" spans="5:11">
      <c r="E828" s="2"/>
      <c r="I828" s="3"/>
      <c r="K828" s="3"/>
    </row>
    <row r="829" ht="12.75" customHeight="1" spans="5:11">
      <c r="E829" s="2"/>
      <c r="I829" s="3"/>
      <c r="K829" s="3"/>
    </row>
    <row r="830" ht="12.75" customHeight="1" spans="5:11">
      <c r="E830" s="2"/>
      <c r="I830" s="3"/>
      <c r="K830" s="3"/>
    </row>
    <row r="831" ht="12.75" customHeight="1" spans="5:11">
      <c r="E831" s="2"/>
      <c r="I831" s="3"/>
      <c r="K831" s="3"/>
    </row>
    <row r="832" ht="12.75" customHeight="1" spans="5:11">
      <c r="E832" s="2"/>
      <c r="I832" s="3"/>
      <c r="K832" s="3"/>
    </row>
    <row r="833" ht="12.75" customHeight="1" spans="5:11">
      <c r="E833" s="2"/>
      <c r="I833" s="3"/>
      <c r="K833" s="3"/>
    </row>
    <row r="834" ht="12.75" customHeight="1" spans="5:11">
      <c r="E834" s="2"/>
      <c r="I834" s="3"/>
      <c r="K834" s="3"/>
    </row>
    <row r="835" ht="12.75" customHeight="1" spans="5:11">
      <c r="E835" s="2"/>
      <c r="I835" s="3"/>
      <c r="K835" s="3"/>
    </row>
    <row r="836" ht="12.75" customHeight="1" spans="5:11">
      <c r="E836" s="2"/>
      <c r="I836" s="3"/>
      <c r="K836" s="3"/>
    </row>
    <row r="837" ht="12.75" customHeight="1" spans="5:11">
      <c r="E837" s="2"/>
      <c r="I837" s="3"/>
      <c r="K837" s="3"/>
    </row>
    <row r="838" ht="12.75" customHeight="1" spans="5:11">
      <c r="E838" s="2"/>
      <c r="I838" s="3"/>
      <c r="K838" s="3"/>
    </row>
    <row r="839" ht="12.75" customHeight="1" spans="5:11">
      <c r="E839" s="2"/>
      <c r="I839" s="3"/>
      <c r="K839" s="3"/>
    </row>
    <row r="840" ht="12.75" customHeight="1" spans="5:11">
      <c r="E840" s="2"/>
      <c r="I840" s="3"/>
      <c r="K840" s="3"/>
    </row>
    <row r="841" ht="12.75" customHeight="1" spans="5:11">
      <c r="E841" s="2"/>
      <c r="I841" s="3"/>
      <c r="K841" s="3"/>
    </row>
    <row r="842" ht="12.75" customHeight="1" spans="5:11">
      <c r="E842" s="2"/>
      <c r="I842" s="3"/>
      <c r="K842" s="3"/>
    </row>
    <row r="843" ht="12.75" customHeight="1" spans="5:11">
      <c r="E843" s="2"/>
      <c r="I843" s="3"/>
      <c r="K843" s="3"/>
    </row>
    <row r="844" ht="12.75" customHeight="1" spans="5:11">
      <c r="E844" s="2"/>
      <c r="I844" s="3"/>
      <c r="K844" s="3"/>
    </row>
    <row r="845" ht="12.75" customHeight="1" spans="5:11">
      <c r="E845" s="2"/>
      <c r="I845" s="3"/>
      <c r="K845" s="3"/>
    </row>
    <row r="846" ht="12.75" customHeight="1" spans="5:11">
      <c r="E846" s="2"/>
      <c r="I846" s="3"/>
      <c r="K846" s="3"/>
    </row>
    <row r="847" ht="12.75" customHeight="1" spans="5:11">
      <c r="E847" s="2"/>
      <c r="I847" s="3"/>
      <c r="K847" s="3"/>
    </row>
    <row r="848" ht="12.75" customHeight="1" spans="5:11">
      <c r="E848" s="2"/>
      <c r="I848" s="3"/>
      <c r="K848" s="3"/>
    </row>
    <row r="849" ht="12.75" customHeight="1" spans="5:11">
      <c r="E849" s="2"/>
      <c r="I849" s="3"/>
      <c r="K849" s="3"/>
    </row>
    <row r="850" ht="12.75" customHeight="1" spans="5:11">
      <c r="E850" s="2"/>
      <c r="I850" s="3"/>
      <c r="K850" s="3"/>
    </row>
    <row r="851" ht="12.75" customHeight="1" spans="5:11">
      <c r="E851" s="2"/>
      <c r="I851" s="3"/>
      <c r="K851" s="3"/>
    </row>
    <row r="852" ht="12.75" customHeight="1" spans="5:11">
      <c r="E852" s="2"/>
      <c r="I852" s="3"/>
      <c r="K852" s="3"/>
    </row>
    <row r="853" ht="12.75" customHeight="1" spans="5:11">
      <c r="E853" s="2"/>
      <c r="I853" s="3"/>
      <c r="K853" s="3"/>
    </row>
    <row r="854" ht="12.75" customHeight="1" spans="5:11">
      <c r="E854" s="2"/>
      <c r="I854" s="3"/>
      <c r="K854" s="3"/>
    </row>
    <row r="855" ht="12.75" customHeight="1" spans="5:11">
      <c r="E855" s="2"/>
      <c r="I855" s="3"/>
      <c r="K855" s="3"/>
    </row>
    <row r="856" ht="12.75" customHeight="1" spans="5:11">
      <c r="E856" s="2"/>
      <c r="I856" s="3"/>
      <c r="K856" s="3"/>
    </row>
    <row r="857" ht="12.75" customHeight="1" spans="5:11">
      <c r="E857" s="2"/>
      <c r="I857" s="3"/>
      <c r="K857" s="3"/>
    </row>
    <row r="858" ht="12.75" customHeight="1" spans="5:11">
      <c r="E858" s="2"/>
      <c r="I858" s="3"/>
      <c r="K858" s="3"/>
    </row>
    <row r="859" ht="12.75" customHeight="1" spans="5:11">
      <c r="E859" s="2"/>
      <c r="I859" s="3"/>
      <c r="K859" s="3"/>
    </row>
    <row r="860" ht="12.75" customHeight="1" spans="5:11">
      <c r="E860" s="2"/>
      <c r="I860" s="3"/>
      <c r="K860" s="3"/>
    </row>
    <row r="861" ht="12.75" customHeight="1" spans="5:11">
      <c r="E861" s="2"/>
      <c r="I861" s="3"/>
      <c r="K861" s="3"/>
    </row>
    <row r="862" ht="12.75" customHeight="1" spans="5:11">
      <c r="E862" s="2"/>
      <c r="I862" s="3"/>
      <c r="K862" s="3"/>
    </row>
    <row r="863" ht="12.75" customHeight="1" spans="5:11">
      <c r="E863" s="2"/>
      <c r="I863" s="3"/>
      <c r="K863" s="3"/>
    </row>
    <row r="864" ht="12.75" customHeight="1" spans="5:11">
      <c r="E864" s="2"/>
      <c r="I864" s="3"/>
      <c r="K864" s="3"/>
    </row>
    <row r="865" ht="12.75" customHeight="1" spans="5:11">
      <c r="E865" s="2"/>
      <c r="I865" s="3"/>
      <c r="K865" s="3"/>
    </row>
    <row r="866" ht="12.75" customHeight="1" spans="5:11">
      <c r="E866" s="2"/>
      <c r="I866" s="3"/>
      <c r="K866" s="3"/>
    </row>
    <row r="867" ht="12.75" customHeight="1" spans="5:11">
      <c r="E867" s="2"/>
      <c r="I867" s="3"/>
      <c r="K867" s="3"/>
    </row>
    <row r="868" ht="12.75" customHeight="1" spans="5:11">
      <c r="E868" s="2"/>
      <c r="I868" s="3"/>
      <c r="K868" s="3"/>
    </row>
    <row r="869" ht="12.75" customHeight="1" spans="5:11">
      <c r="E869" s="2"/>
      <c r="I869" s="3"/>
      <c r="K869" s="3"/>
    </row>
    <row r="870" ht="12.75" customHeight="1" spans="5:11">
      <c r="E870" s="2"/>
      <c r="I870" s="3"/>
      <c r="K870" s="3"/>
    </row>
    <row r="871" ht="12.75" customHeight="1" spans="5:11">
      <c r="E871" s="2"/>
      <c r="I871" s="3"/>
      <c r="K871" s="3"/>
    </row>
    <row r="872" ht="12.75" customHeight="1" spans="5:11">
      <c r="E872" s="2"/>
      <c r="I872" s="3"/>
      <c r="K872" s="3"/>
    </row>
    <row r="873" ht="12.75" customHeight="1" spans="5:11">
      <c r="E873" s="2"/>
      <c r="I873" s="3"/>
      <c r="K873" s="3"/>
    </row>
    <row r="874" ht="12.75" customHeight="1" spans="5:11">
      <c r="E874" s="2"/>
      <c r="I874" s="3"/>
      <c r="K874" s="3"/>
    </row>
    <row r="875" ht="12.75" customHeight="1" spans="5:11">
      <c r="E875" s="2"/>
      <c r="I875" s="3"/>
      <c r="K875" s="3"/>
    </row>
    <row r="876" ht="12.75" customHeight="1" spans="5:11">
      <c r="E876" s="2"/>
      <c r="I876" s="3"/>
      <c r="K876" s="3"/>
    </row>
    <row r="877" ht="12.75" customHeight="1" spans="5:11">
      <c r="E877" s="2"/>
      <c r="I877" s="3"/>
      <c r="K877" s="3"/>
    </row>
    <row r="878" ht="12.75" customHeight="1" spans="5:11">
      <c r="E878" s="2"/>
      <c r="I878" s="3"/>
      <c r="K878" s="3"/>
    </row>
    <row r="879" ht="12.75" customHeight="1" spans="5:11">
      <c r="E879" s="2"/>
      <c r="I879" s="3"/>
      <c r="K879" s="3"/>
    </row>
    <row r="880" ht="12.75" customHeight="1" spans="5:11">
      <c r="E880" s="2"/>
      <c r="I880" s="3"/>
      <c r="K880" s="3"/>
    </row>
    <row r="881" ht="12.75" customHeight="1" spans="5:11">
      <c r="E881" s="2"/>
      <c r="I881" s="3"/>
      <c r="K881" s="3"/>
    </row>
    <row r="882" ht="12.75" customHeight="1" spans="5:11">
      <c r="E882" s="2"/>
      <c r="I882" s="3"/>
      <c r="K882" s="3"/>
    </row>
    <row r="883" ht="12.75" customHeight="1" spans="5:11">
      <c r="E883" s="2"/>
      <c r="I883" s="3"/>
      <c r="K883" s="3"/>
    </row>
    <row r="884" ht="12.75" customHeight="1" spans="5:11">
      <c r="E884" s="2"/>
      <c r="I884" s="3"/>
      <c r="K884" s="3"/>
    </row>
    <row r="885" ht="12.75" customHeight="1" spans="5:11">
      <c r="E885" s="2"/>
      <c r="I885" s="3"/>
      <c r="K885" s="3"/>
    </row>
    <row r="886" ht="12.75" customHeight="1" spans="5:11">
      <c r="E886" s="2"/>
      <c r="I886" s="3"/>
      <c r="K886" s="3"/>
    </row>
    <row r="887" ht="12.75" customHeight="1" spans="5:11">
      <c r="E887" s="2"/>
      <c r="I887" s="3"/>
      <c r="K887" s="3"/>
    </row>
    <row r="888" ht="12.75" customHeight="1" spans="5:11">
      <c r="E888" s="2"/>
      <c r="I888" s="3"/>
      <c r="K888" s="3"/>
    </row>
    <row r="889" ht="12.75" customHeight="1" spans="5:11">
      <c r="E889" s="2"/>
      <c r="I889" s="3"/>
      <c r="K889" s="3"/>
    </row>
    <row r="890" ht="12.75" customHeight="1" spans="5:11">
      <c r="E890" s="2"/>
      <c r="I890" s="3"/>
      <c r="K890" s="3"/>
    </row>
    <row r="891" ht="12.75" customHeight="1" spans="5:11">
      <c r="E891" s="2"/>
      <c r="I891" s="3"/>
      <c r="K891" s="3"/>
    </row>
    <row r="892" ht="12.75" customHeight="1" spans="5:11">
      <c r="E892" s="2"/>
      <c r="I892" s="3"/>
      <c r="K892" s="3"/>
    </row>
    <row r="893" ht="12.75" customHeight="1" spans="5:11">
      <c r="E893" s="2"/>
      <c r="I893" s="3"/>
      <c r="K893" s="3"/>
    </row>
    <row r="894" ht="12.75" customHeight="1" spans="5:11">
      <c r="E894" s="2"/>
      <c r="I894" s="3"/>
      <c r="K894" s="3"/>
    </row>
    <row r="895" ht="12.75" customHeight="1" spans="5:11">
      <c r="E895" s="2"/>
      <c r="I895" s="3"/>
      <c r="K895" s="3"/>
    </row>
    <row r="896" ht="12.75" customHeight="1" spans="5:11">
      <c r="E896" s="2"/>
      <c r="I896" s="3"/>
      <c r="K896" s="3"/>
    </row>
    <row r="897" ht="12.75" customHeight="1" spans="5:11">
      <c r="E897" s="2"/>
      <c r="I897" s="3"/>
      <c r="K897" s="3"/>
    </row>
    <row r="898" ht="12.75" customHeight="1" spans="5:11">
      <c r="E898" s="2"/>
      <c r="I898" s="3"/>
      <c r="K898" s="3"/>
    </row>
    <row r="899" ht="12.75" customHeight="1" spans="5:11">
      <c r="E899" s="2"/>
      <c r="I899" s="3"/>
      <c r="K899" s="3"/>
    </row>
    <row r="900" ht="12.75" customHeight="1" spans="5:11">
      <c r="E900" s="2"/>
      <c r="I900" s="3"/>
      <c r="K900" s="3"/>
    </row>
    <row r="901" ht="12.75" customHeight="1" spans="5:11">
      <c r="E901" s="2"/>
      <c r="I901" s="3"/>
      <c r="K901" s="3"/>
    </row>
    <row r="902" ht="12.75" customHeight="1" spans="5:11">
      <c r="E902" s="2"/>
      <c r="I902" s="3"/>
      <c r="K902" s="3"/>
    </row>
    <row r="903" ht="12.75" customHeight="1" spans="5:11">
      <c r="E903" s="2"/>
      <c r="I903" s="3"/>
      <c r="K903" s="3"/>
    </row>
    <row r="904" ht="12.75" customHeight="1" spans="5:11">
      <c r="E904" s="2"/>
      <c r="I904" s="3"/>
      <c r="K904" s="3"/>
    </row>
    <row r="905" ht="12.75" customHeight="1" spans="5:11">
      <c r="E905" s="2"/>
      <c r="I905" s="3"/>
      <c r="K905" s="3"/>
    </row>
    <row r="906" ht="12.75" customHeight="1" spans="5:11">
      <c r="E906" s="2"/>
      <c r="I906" s="3"/>
      <c r="K906" s="3"/>
    </row>
    <row r="907" ht="12.75" customHeight="1" spans="5:11">
      <c r="E907" s="2"/>
      <c r="I907" s="3"/>
      <c r="K907" s="3"/>
    </row>
    <row r="908" ht="12.75" customHeight="1" spans="5:11">
      <c r="E908" s="2"/>
      <c r="I908" s="3"/>
      <c r="K908" s="3"/>
    </row>
    <row r="909" ht="12.75" customHeight="1" spans="5:11">
      <c r="E909" s="2"/>
      <c r="I909" s="3"/>
      <c r="K909" s="3"/>
    </row>
    <row r="910" ht="12.75" customHeight="1" spans="5:11">
      <c r="E910" s="2"/>
      <c r="I910" s="3"/>
      <c r="K910" s="3"/>
    </row>
    <row r="911" ht="12.75" customHeight="1" spans="5:11">
      <c r="E911" s="2"/>
      <c r="I911" s="3"/>
      <c r="K911" s="3"/>
    </row>
    <row r="912" ht="12.75" customHeight="1" spans="5:11">
      <c r="E912" s="2"/>
      <c r="I912" s="3"/>
      <c r="K912" s="3"/>
    </row>
    <row r="913" ht="12.75" customHeight="1" spans="5:11">
      <c r="E913" s="2"/>
      <c r="I913" s="3"/>
      <c r="K913" s="3"/>
    </row>
    <row r="914" ht="12.75" customHeight="1" spans="5:11">
      <c r="E914" s="2"/>
      <c r="I914" s="3"/>
      <c r="K914" s="3"/>
    </row>
    <row r="915" ht="12.75" customHeight="1" spans="5:11">
      <c r="E915" s="2"/>
      <c r="I915" s="3"/>
      <c r="K915" s="3"/>
    </row>
    <row r="916" ht="12.75" customHeight="1" spans="5:11">
      <c r="E916" s="2"/>
      <c r="I916" s="3"/>
      <c r="K916" s="3"/>
    </row>
    <row r="917" ht="12.75" customHeight="1" spans="5:11">
      <c r="E917" s="2"/>
      <c r="I917" s="3"/>
      <c r="K917" s="3"/>
    </row>
    <row r="918" ht="12.75" customHeight="1" spans="5:11">
      <c r="E918" s="2"/>
      <c r="I918" s="3"/>
      <c r="K918" s="3"/>
    </row>
    <row r="919" ht="12.75" customHeight="1" spans="5:11">
      <c r="E919" s="2"/>
      <c r="I919" s="3"/>
      <c r="K919" s="3"/>
    </row>
    <row r="920" ht="12.75" customHeight="1" spans="5:11">
      <c r="E920" s="2"/>
      <c r="I920" s="3"/>
      <c r="K920" s="3"/>
    </row>
    <row r="921" ht="12.75" customHeight="1" spans="5:11">
      <c r="E921" s="2"/>
      <c r="I921" s="3"/>
      <c r="K921" s="3"/>
    </row>
    <row r="922" ht="12.75" customHeight="1" spans="5:11">
      <c r="E922" s="2"/>
      <c r="I922" s="3"/>
      <c r="K922" s="3"/>
    </row>
    <row r="923" ht="12.75" customHeight="1" spans="5:11">
      <c r="E923" s="2"/>
      <c r="I923" s="3"/>
      <c r="K923" s="3"/>
    </row>
    <row r="924" ht="12.75" customHeight="1" spans="5:11">
      <c r="E924" s="2"/>
      <c r="I924" s="3"/>
      <c r="K924" s="3"/>
    </row>
    <row r="925" ht="12.75" customHeight="1" spans="5:11">
      <c r="E925" s="2"/>
      <c r="I925" s="3"/>
      <c r="K925" s="3"/>
    </row>
    <row r="926" ht="12.75" customHeight="1" spans="5:11">
      <c r="E926" s="2"/>
      <c r="I926" s="3"/>
      <c r="K926" s="3"/>
    </row>
    <row r="927" ht="12.75" customHeight="1" spans="5:11">
      <c r="E927" s="2"/>
      <c r="I927" s="3"/>
      <c r="K927" s="3"/>
    </row>
    <row r="928" ht="12.75" customHeight="1" spans="5:11">
      <c r="E928" s="2"/>
      <c r="I928" s="3"/>
      <c r="K928" s="3"/>
    </row>
    <row r="929" ht="12.75" customHeight="1" spans="5:11">
      <c r="E929" s="2"/>
      <c r="I929" s="3"/>
      <c r="K929" s="3"/>
    </row>
    <row r="930" ht="12.75" customHeight="1" spans="5:11">
      <c r="E930" s="2"/>
      <c r="I930" s="3"/>
      <c r="K930" s="3"/>
    </row>
    <row r="931" ht="12.75" customHeight="1" spans="5:11">
      <c r="E931" s="2"/>
      <c r="I931" s="3"/>
      <c r="K931" s="3"/>
    </row>
    <row r="932" ht="12.75" customHeight="1" spans="5:11">
      <c r="E932" s="2"/>
      <c r="I932" s="3"/>
      <c r="K932" s="3"/>
    </row>
    <row r="933" ht="12.75" customHeight="1" spans="5:11">
      <c r="E933" s="2"/>
      <c r="I933" s="3"/>
      <c r="K933" s="3"/>
    </row>
    <row r="934" ht="12.75" customHeight="1" spans="5:11">
      <c r="E934" s="2"/>
      <c r="I934" s="3"/>
      <c r="K934" s="3"/>
    </row>
    <row r="935" ht="12.75" customHeight="1" spans="5:11">
      <c r="E935" s="2"/>
      <c r="I935" s="3"/>
      <c r="K935" s="3"/>
    </row>
    <row r="936" ht="12.75" customHeight="1" spans="5:11">
      <c r="E936" s="2"/>
      <c r="I936" s="3"/>
      <c r="K936" s="3"/>
    </row>
    <row r="937" ht="12.75" customHeight="1" spans="5:11">
      <c r="E937" s="2"/>
      <c r="I937" s="3"/>
      <c r="K937" s="3"/>
    </row>
    <row r="938" ht="12.75" customHeight="1" spans="5:11">
      <c r="E938" s="2"/>
      <c r="I938" s="3"/>
      <c r="K938" s="3"/>
    </row>
    <row r="939" ht="12.75" customHeight="1" spans="5:11">
      <c r="E939" s="2"/>
      <c r="I939" s="3"/>
      <c r="K939" s="3"/>
    </row>
    <row r="940" ht="12.75" customHeight="1" spans="5:11">
      <c r="E940" s="2"/>
      <c r="I940" s="3"/>
      <c r="K940" s="3"/>
    </row>
    <row r="941" ht="12.75" customHeight="1" spans="5:11">
      <c r="E941" s="2"/>
      <c r="I941" s="3"/>
      <c r="K941" s="3"/>
    </row>
    <row r="942" ht="12.75" customHeight="1" spans="5:11">
      <c r="E942" s="2"/>
      <c r="I942" s="3"/>
      <c r="K942" s="3"/>
    </row>
    <row r="943" ht="12.75" customHeight="1" spans="5:11">
      <c r="E943" s="2"/>
      <c r="I943" s="3"/>
      <c r="K943" s="3"/>
    </row>
    <row r="944" ht="12.75" customHeight="1" spans="5:11">
      <c r="E944" s="2"/>
      <c r="I944" s="3"/>
      <c r="K944" s="3"/>
    </row>
    <row r="945" ht="12.75" customHeight="1" spans="5:11">
      <c r="E945" s="2"/>
      <c r="I945" s="3"/>
      <c r="K945" s="3"/>
    </row>
    <row r="946" ht="12.75" customHeight="1" spans="5:11">
      <c r="E946" s="2"/>
      <c r="I946" s="3"/>
      <c r="K946" s="3"/>
    </row>
    <row r="947" ht="12.75" customHeight="1" spans="5:11">
      <c r="E947" s="2"/>
      <c r="I947" s="3"/>
      <c r="K947" s="3"/>
    </row>
    <row r="948" ht="12.75" customHeight="1" spans="5:11">
      <c r="E948" s="2"/>
      <c r="I948" s="3"/>
      <c r="K948" s="3"/>
    </row>
    <row r="949" ht="12.75" customHeight="1" spans="5:11">
      <c r="E949" s="2"/>
      <c r="I949" s="3"/>
      <c r="K949" s="3"/>
    </row>
    <row r="950" ht="12.75" customHeight="1" spans="5:11">
      <c r="E950" s="2"/>
      <c r="I950" s="3"/>
      <c r="K950" s="3"/>
    </row>
    <row r="951" ht="12.75" customHeight="1" spans="5:11">
      <c r="E951" s="2"/>
      <c r="I951" s="3"/>
      <c r="K951" s="3"/>
    </row>
    <row r="952" ht="12.75" customHeight="1" spans="5:11">
      <c r="E952" s="2"/>
      <c r="I952" s="3"/>
      <c r="K952" s="3"/>
    </row>
    <row r="953" ht="12.75" customHeight="1" spans="5:11">
      <c r="E953" s="2"/>
      <c r="I953" s="3"/>
      <c r="K953" s="3"/>
    </row>
    <row r="954" ht="12.75" customHeight="1" spans="5:11">
      <c r="E954" s="2"/>
      <c r="I954" s="3"/>
      <c r="K954" s="3"/>
    </row>
    <row r="955" ht="12.75" customHeight="1" spans="5:11">
      <c r="E955" s="2"/>
      <c r="I955" s="3"/>
      <c r="K955" s="3"/>
    </row>
    <row r="956" ht="12.75" customHeight="1" spans="5:11">
      <c r="E956" s="2"/>
      <c r="I956" s="3"/>
      <c r="K956" s="3"/>
    </row>
    <row r="957" ht="12.75" customHeight="1" spans="5:11">
      <c r="E957" s="2"/>
      <c r="I957" s="3"/>
      <c r="K957" s="3"/>
    </row>
    <row r="958" ht="12.75" customHeight="1" spans="5:11">
      <c r="E958" s="2"/>
      <c r="I958" s="3"/>
      <c r="K958" s="3"/>
    </row>
    <row r="959" ht="12.75" customHeight="1" spans="5:11">
      <c r="E959" s="2"/>
      <c r="I959" s="3"/>
      <c r="K959" s="3"/>
    </row>
    <row r="960" ht="12.75" customHeight="1" spans="5:11">
      <c r="E960" s="2"/>
      <c r="I960" s="3"/>
      <c r="K960" s="3"/>
    </row>
    <row r="961" ht="12.75" customHeight="1" spans="5:11">
      <c r="E961" s="2"/>
      <c r="I961" s="3"/>
      <c r="K961" s="3"/>
    </row>
    <row r="962" ht="12.75" customHeight="1" spans="5:11">
      <c r="E962" s="2"/>
      <c r="I962" s="3"/>
      <c r="K962" s="3"/>
    </row>
    <row r="963" ht="12.75" customHeight="1" spans="5:11">
      <c r="E963" s="2"/>
      <c r="I963" s="3"/>
      <c r="K963" s="3"/>
    </row>
    <row r="964" ht="12.75" customHeight="1" spans="5:11">
      <c r="E964" s="2"/>
      <c r="I964" s="3"/>
      <c r="K964" s="3"/>
    </row>
    <row r="965" ht="12.75" customHeight="1" spans="5:11">
      <c r="E965" s="2"/>
      <c r="I965" s="3"/>
      <c r="K965" s="3"/>
    </row>
    <row r="966" ht="12.75" customHeight="1" spans="5:11">
      <c r="E966" s="2"/>
      <c r="I966" s="3"/>
      <c r="K966" s="3"/>
    </row>
    <row r="967" ht="12.75" customHeight="1" spans="5:11">
      <c r="E967" s="2"/>
      <c r="I967" s="3"/>
      <c r="K967" s="3"/>
    </row>
    <row r="968" ht="12.75" customHeight="1" spans="5:11">
      <c r="E968" s="2"/>
      <c r="I968" s="3"/>
      <c r="K968" s="3"/>
    </row>
    <row r="969" ht="12.75" customHeight="1" spans="5:11">
      <c r="E969" s="2"/>
      <c r="I969" s="3"/>
      <c r="K969" s="3"/>
    </row>
    <row r="970" ht="12.75" customHeight="1" spans="5:11">
      <c r="E970" s="2"/>
      <c r="I970" s="3"/>
      <c r="K970" s="3"/>
    </row>
    <row r="971" ht="12.75" customHeight="1" spans="5:11">
      <c r="E971" s="2"/>
      <c r="I971" s="3"/>
      <c r="K971" s="3"/>
    </row>
    <row r="972" ht="12.75" customHeight="1" spans="5:11">
      <c r="E972" s="2"/>
      <c r="I972" s="3"/>
      <c r="K972" s="3"/>
    </row>
    <row r="973" ht="12.75" customHeight="1" spans="5:11">
      <c r="E973" s="2"/>
      <c r="I973" s="3"/>
      <c r="K973" s="3"/>
    </row>
    <row r="974" ht="12.75" customHeight="1" spans="5:11">
      <c r="E974" s="2"/>
      <c r="I974" s="3"/>
      <c r="K974" s="3"/>
    </row>
    <row r="975" ht="12.75" customHeight="1" spans="5:11">
      <c r="E975" s="2"/>
      <c r="I975" s="3"/>
      <c r="K975" s="3"/>
    </row>
    <row r="976" ht="12.75" customHeight="1" spans="5:11">
      <c r="E976" s="2"/>
      <c r="I976" s="3"/>
      <c r="K976" s="3"/>
    </row>
    <row r="977" ht="12.75" customHeight="1" spans="5:11">
      <c r="E977" s="2"/>
      <c r="I977" s="3"/>
      <c r="K977" s="3"/>
    </row>
    <row r="978" ht="12.75" customHeight="1" spans="5:11">
      <c r="E978" s="2"/>
      <c r="I978" s="3"/>
      <c r="K978" s="3"/>
    </row>
    <row r="979" ht="12.75" customHeight="1" spans="5:11">
      <c r="E979" s="2"/>
      <c r="I979" s="3"/>
      <c r="K979" s="3"/>
    </row>
    <row r="980" ht="12.75" customHeight="1" spans="5:11">
      <c r="E980" s="2"/>
      <c r="I980" s="3"/>
      <c r="K980" s="3"/>
    </row>
    <row r="981" ht="12.75" customHeight="1" spans="5:11">
      <c r="E981" s="2"/>
      <c r="I981" s="3"/>
      <c r="K981" s="3"/>
    </row>
    <row r="982" ht="12.75" customHeight="1" spans="5:11">
      <c r="E982" s="2"/>
      <c r="I982" s="3"/>
      <c r="K982" s="3"/>
    </row>
    <row r="983" ht="12.75" customHeight="1" spans="5:11">
      <c r="E983" s="2"/>
      <c r="I983" s="3"/>
      <c r="K983" s="3"/>
    </row>
    <row r="984" ht="12.75" customHeight="1" spans="5:11">
      <c r="E984" s="2"/>
      <c r="I984" s="3"/>
      <c r="K984" s="3"/>
    </row>
    <row r="985" ht="12.75" customHeight="1" spans="5:11">
      <c r="E985" s="2"/>
      <c r="I985" s="3"/>
      <c r="K985" s="3"/>
    </row>
    <row r="986" ht="12.75" customHeight="1" spans="5:11">
      <c r="E986" s="2"/>
      <c r="I986" s="3"/>
      <c r="K986" s="3"/>
    </row>
    <row r="987" ht="12.75" customHeight="1" spans="5:11">
      <c r="E987" s="2"/>
      <c r="I987" s="3"/>
      <c r="K987" s="3"/>
    </row>
    <row r="988" ht="12.75" customHeight="1" spans="5:11">
      <c r="E988" s="2"/>
      <c r="I988" s="3"/>
      <c r="K988" s="3"/>
    </row>
    <row r="989" ht="12.75" customHeight="1" spans="5:11">
      <c r="E989" s="2"/>
      <c r="I989" s="3"/>
      <c r="K989" s="3"/>
    </row>
    <row r="990" ht="12.75" customHeight="1" spans="5:11">
      <c r="E990" s="2"/>
      <c r="I990" s="3"/>
      <c r="K990" s="3"/>
    </row>
    <row r="991" ht="12.75" customHeight="1" spans="5:11">
      <c r="E991" s="2"/>
      <c r="I991" s="3"/>
      <c r="K991" s="3"/>
    </row>
    <row r="992" ht="12.75" customHeight="1" spans="5:11">
      <c r="E992" s="2"/>
      <c r="I992" s="3"/>
      <c r="K992" s="3"/>
    </row>
    <row r="993" ht="12.75" customHeight="1" spans="5:11">
      <c r="E993" s="2"/>
      <c r="I993" s="3"/>
      <c r="K993" s="3"/>
    </row>
    <row r="994" ht="12.75" customHeight="1" spans="5:11">
      <c r="E994" s="2"/>
      <c r="I994" s="3"/>
      <c r="K994" s="3"/>
    </row>
    <row r="995" ht="12.75" customHeight="1" spans="5:11">
      <c r="E995" s="2"/>
      <c r="I995" s="3"/>
      <c r="K995" s="3"/>
    </row>
    <row r="996" ht="12.75" customHeight="1" spans="5:11">
      <c r="E996" s="2"/>
      <c r="I996" s="3"/>
      <c r="K996" s="3"/>
    </row>
    <row r="997" ht="12.75" customHeight="1" spans="5:11">
      <c r="E997" s="2"/>
      <c r="I997" s="3"/>
      <c r="K997" s="3"/>
    </row>
    <row r="998" ht="12.75" customHeight="1" spans="5:11">
      <c r="E998" s="2"/>
      <c r="I998" s="3"/>
      <c r="K998" s="3"/>
    </row>
    <row r="999" ht="12.75" customHeight="1" spans="5:11">
      <c r="E999" s="2"/>
      <c r="I999" s="3"/>
      <c r="K999" s="3"/>
    </row>
    <row r="1000" ht="12.75" customHeight="1" spans="5:11">
      <c r="E1000" s="2"/>
      <c r="I1000" s="3"/>
      <c r="K1000" s="3"/>
    </row>
    <row r="1001" ht="12.75" customHeight="1" spans="5:11">
      <c r="E1001" s="2"/>
      <c r="I1001" s="3"/>
      <c r="K1001" s="3"/>
    </row>
    <row r="1002" ht="12.75" customHeight="1" spans="5:11">
      <c r="E1002" s="2"/>
      <c r="I1002" s="3"/>
      <c r="K1002" s="3"/>
    </row>
    <row r="1003" ht="12.75" customHeight="1" spans="5:11">
      <c r="E1003" s="2"/>
      <c r="I1003" s="3"/>
      <c r="K1003" s="3"/>
    </row>
    <row r="1004" ht="12.75" customHeight="1" spans="5:11">
      <c r="E1004" s="2"/>
      <c r="I1004" s="3"/>
      <c r="K1004" s="3"/>
    </row>
    <row r="1005" ht="12.75" customHeight="1" spans="5:11">
      <c r="E1005" s="2"/>
      <c r="I1005" s="3"/>
      <c r="K1005" s="3"/>
    </row>
    <row r="1006" ht="12.75" customHeight="1" spans="5:11">
      <c r="E1006" s="2"/>
      <c r="I1006" s="3"/>
      <c r="K1006" s="3"/>
    </row>
    <row r="1007" ht="12.75" customHeight="1" spans="5:11">
      <c r="E1007" s="2"/>
      <c r="I1007" s="3"/>
      <c r="K1007" s="3"/>
    </row>
    <row r="1008" ht="12.75" customHeight="1" spans="5:11">
      <c r="E1008" s="2"/>
      <c r="I1008" s="3"/>
      <c r="K1008" s="3"/>
    </row>
    <row r="1009" ht="12.75" customHeight="1" spans="5:11">
      <c r="E1009" s="2"/>
      <c r="I1009" s="3"/>
      <c r="K1009" s="3"/>
    </row>
    <row r="1010" ht="12.75" customHeight="1" spans="5:11">
      <c r="E1010" s="2"/>
      <c r="I1010" s="3"/>
      <c r="K1010" s="3"/>
    </row>
    <row r="1011" ht="12.75" customHeight="1" spans="5:11">
      <c r="E1011" s="2"/>
      <c r="I1011" s="3"/>
      <c r="K1011" s="3"/>
    </row>
    <row r="1012" ht="12.75" customHeight="1" spans="5:11">
      <c r="E1012" s="2"/>
      <c r="I1012" s="3"/>
      <c r="K1012" s="3"/>
    </row>
    <row r="1013" ht="12.75" customHeight="1" spans="5:11">
      <c r="E1013" s="2"/>
      <c r="I1013" s="3"/>
      <c r="K1013" s="3"/>
    </row>
    <row r="1014" ht="12.75" customHeight="1" spans="5:11">
      <c r="E1014" s="2"/>
      <c r="I1014" s="3"/>
      <c r="K1014" s="3"/>
    </row>
    <row r="1015" ht="12.75" customHeight="1" spans="5:11">
      <c r="E1015" s="2"/>
      <c r="I1015" s="3"/>
      <c r="K1015" s="3"/>
    </row>
    <row r="1016" ht="12.75" customHeight="1" spans="5:11">
      <c r="E1016" s="2"/>
      <c r="I1016" s="3"/>
      <c r="K1016" s="3"/>
    </row>
    <row r="1017" ht="12.75" customHeight="1" spans="5:11">
      <c r="E1017" s="2"/>
      <c r="I1017" s="3"/>
      <c r="K1017" s="3"/>
    </row>
    <row r="1018" ht="12.75" customHeight="1" spans="5:11">
      <c r="E1018" s="2"/>
      <c r="I1018" s="3"/>
      <c r="K1018" s="3"/>
    </row>
  </sheetData>
  <mergeCells count="7">
    <mergeCell ref="E11:O11"/>
    <mergeCell ref="R11:S11"/>
    <mergeCell ref="Z11:AC11"/>
    <mergeCell ref="AB12:AC12"/>
    <mergeCell ref="A13:D13"/>
    <mergeCell ref="F64:G64"/>
    <mergeCell ref="Q68:S68"/>
  </mergeCells>
  <printOptions gridLines="1"/>
  <pageMargins left="0.75" right="0.75" top="1" bottom="1" header="0" footer="0"/>
  <pageSetup paperSize="9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1000"/>
  <sheetViews>
    <sheetView workbookViewId="0">
      <pane xSplit="4" topLeftCell="E1" activePane="topRight" state="frozen"/>
      <selection/>
      <selection pane="topRight" activeCell="F2" sqref="F2"/>
    </sheetView>
  </sheetViews>
  <sheetFormatPr defaultColWidth="12.6285714285714" defaultRowHeight="15" customHeight="1"/>
  <cols>
    <col min="1" max="1" width="5.75238095238095" customWidth="1"/>
    <col min="2" max="2" width="9.24761904761905" customWidth="1"/>
    <col min="3" max="3" width="3.75238095238095" customWidth="1"/>
    <col min="4" max="4" width="25.1333333333333" customWidth="1"/>
    <col min="5" max="5" width="7.75238095238095" customWidth="1"/>
    <col min="6" max="6" width="23.8761904761905" customWidth="1"/>
    <col min="7" max="7" width="5.75238095238095" customWidth="1"/>
    <col min="8" max="8" width="25.1333333333333" customWidth="1"/>
    <col min="9" max="9" width="5.75238095238095" customWidth="1"/>
    <col min="10" max="10" width="13.8761904761905" customWidth="1"/>
    <col min="12" max="12" width="8.62857142857143" customWidth="1"/>
    <col min="13" max="13" width="11.1333333333333" customWidth="1"/>
    <col min="14" max="14" width="7.75238095238095" customWidth="1"/>
    <col min="15" max="15" width="25.752380952381" customWidth="1"/>
    <col min="16" max="16" width="5.75238095238095" customWidth="1"/>
    <col min="17" max="17" width="25.1333333333333" customWidth="1"/>
    <col min="18" max="18" width="5.75238095238095" customWidth="1"/>
    <col min="19" max="19" width="13.8761904761905" customWidth="1"/>
    <col min="21" max="21" width="8.62857142857143" customWidth="1"/>
    <col min="22" max="22" width="11.1333333333333" customWidth="1"/>
    <col min="23" max="23" width="6.75238095238095" customWidth="1"/>
    <col min="24" max="24" width="25.752380952381" customWidth="1"/>
    <col min="25" max="25" width="6.75238095238095" customWidth="1"/>
    <col min="26" max="26" width="25.1333333333333" customWidth="1"/>
    <col min="27" max="27" width="6.75238095238095" customWidth="1"/>
    <col min="28" max="28" width="14" customWidth="1"/>
    <col min="30" max="30" width="8.62857142857143" customWidth="1"/>
    <col min="31" max="31" width="11.1333333333333" customWidth="1"/>
    <col min="32" max="32" width="7.75238095238095" customWidth="1"/>
    <col min="33" max="33" width="25.752380952381" customWidth="1"/>
    <col min="34" max="34" width="6.75238095238095" customWidth="1"/>
    <col min="35" max="35" width="25.1333333333333" customWidth="1"/>
    <col min="36" max="36" width="6.75238095238095" customWidth="1"/>
    <col min="37" max="37" width="14" customWidth="1"/>
    <col min="39" max="39" width="8.62857142857143" customWidth="1"/>
    <col min="40" max="40" width="11.1333333333333" customWidth="1"/>
    <col min="41" max="41" width="0.876190476190476" customWidth="1"/>
    <col min="42" max="42" width="15.1333333333333" customWidth="1"/>
    <col min="43" max="43" width="17.6285714285714" customWidth="1"/>
    <col min="44" max="44" width="12.752380952381" customWidth="1"/>
    <col min="45" max="45" width="12.8761904761905" customWidth="1"/>
    <col min="46" max="46" width="12.752380952381" customWidth="1"/>
    <col min="47" max="47" width="0.876190476190476" customWidth="1"/>
    <col min="48" max="48" width="5.75238095238095" customWidth="1"/>
    <col min="49" max="49" width="6.75238095238095" customWidth="1"/>
    <col min="50" max="50" width="5.75238095238095" customWidth="1"/>
    <col min="51" max="51" width="10.752380952381" customWidth="1"/>
    <col min="52" max="52" width="5.75238095238095" customWidth="1"/>
    <col min="53" max="54" width="12.752380952381" customWidth="1"/>
    <col min="55" max="56" width="10.752380952381" customWidth="1"/>
  </cols>
  <sheetData>
    <row r="1" ht="12.75" customHeight="1" spans="1:5">
      <c r="A1" s="1" t="s">
        <v>67</v>
      </c>
      <c r="E1" s="2"/>
    </row>
    <row r="2" ht="12" customHeight="1" spans="1:5">
      <c r="A2" s="1"/>
      <c r="E2" s="2"/>
    </row>
    <row r="3" ht="12.75" customHeight="1" spans="1:49">
      <c r="A3" s="3" t="s">
        <v>68</v>
      </c>
      <c r="C3" s="3" t="s">
        <v>69</v>
      </c>
      <c r="D3" s="3" t="s">
        <v>211</v>
      </c>
      <c r="E3" s="4"/>
      <c r="AV3" s="27">
        <v>100</v>
      </c>
      <c r="AW3" s="27">
        <v>25</v>
      </c>
    </row>
    <row r="4" ht="12.75" customHeight="1" spans="1:49">
      <c r="A4" s="3" t="s">
        <v>71</v>
      </c>
      <c r="C4" s="3" t="s">
        <v>69</v>
      </c>
      <c r="D4" s="3" t="s">
        <v>72</v>
      </c>
      <c r="E4" s="4"/>
      <c r="AV4" s="27">
        <v>70</v>
      </c>
      <c r="AW4" s="27">
        <f>AV4/AV3*AW3</f>
        <v>17.5</v>
      </c>
    </row>
    <row r="5" ht="12.75" customHeight="1" spans="1:5">
      <c r="A5" s="3" t="s">
        <v>73</v>
      </c>
      <c r="C5" s="3" t="s">
        <v>69</v>
      </c>
      <c r="D5" s="3" t="s">
        <v>74</v>
      </c>
      <c r="E5" s="4"/>
    </row>
    <row r="6" ht="12.75" customHeight="1" spans="1:50">
      <c r="A6" s="3" t="s">
        <v>75</v>
      </c>
      <c r="C6" s="3" t="s">
        <v>69</v>
      </c>
      <c r="D6" s="3" t="s">
        <v>76</v>
      </c>
      <c r="E6" s="4"/>
      <c r="AV6" s="28" t="s">
        <v>77</v>
      </c>
      <c r="AW6" s="39" t="s">
        <v>69</v>
      </c>
      <c r="AX6" s="28" t="s">
        <v>78</v>
      </c>
    </row>
    <row r="7" ht="12.75" customHeight="1" spans="1:50">
      <c r="A7" s="3" t="s">
        <v>79</v>
      </c>
      <c r="C7" s="3" t="s">
        <v>69</v>
      </c>
      <c r="D7" s="3" t="s">
        <v>237</v>
      </c>
      <c r="E7" s="4"/>
      <c r="AV7" s="28" t="s">
        <v>80</v>
      </c>
      <c r="AW7" s="39" t="s">
        <v>69</v>
      </c>
      <c r="AX7" s="28" t="s">
        <v>81</v>
      </c>
    </row>
    <row r="8" ht="12.75" customHeight="1" spans="1:50">
      <c r="A8" s="3" t="s">
        <v>82</v>
      </c>
      <c r="C8" s="3" t="s">
        <v>69</v>
      </c>
      <c r="D8" s="3"/>
      <c r="E8" s="4"/>
      <c r="AV8" s="28" t="s">
        <v>84</v>
      </c>
      <c r="AW8" s="39" t="s">
        <v>69</v>
      </c>
      <c r="AX8" s="28" t="s">
        <v>85</v>
      </c>
    </row>
    <row r="9" ht="12.75" customHeight="1" spans="1:5">
      <c r="A9" s="3" t="s">
        <v>86</v>
      </c>
      <c r="C9" s="3" t="s">
        <v>69</v>
      </c>
      <c r="D9" s="3"/>
      <c r="E9" s="4"/>
    </row>
    <row r="10" ht="12.75" customHeight="1" spans="1:46">
      <c r="A10" s="5"/>
      <c r="B10" s="5"/>
      <c r="C10" s="5"/>
      <c r="D10" s="5"/>
      <c r="E10" s="6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5"/>
      <c r="AP10" s="5"/>
      <c r="AQ10" s="5"/>
      <c r="AR10" s="5"/>
      <c r="AS10" s="5"/>
      <c r="AT10" s="5"/>
    </row>
    <row r="11" ht="12.75" customHeight="1" spans="1:56">
      <c r="A11" s="8" t="s">
        <v>88</v>
      </c>
      <c r="B11" s="8" t="s">
        <v>89</v>
      </c>
      <c r="C11" s="8" t="s">
        <v>90</v>
      </c>
      <c r="D11" s="9" t="s">
        <v>91</v>
      </c>
      <c r="E11" s="9" t="s">
        <v>178</v>
      </c>
      <c r="F11" s="10"/>
      <c r="G11" s="10"/>
      <c r="H11" s="10"/>
      <c r="I11" s="10"/>
      <c r="J11" s="10"/>
      <c r="K11" s="10"/>
      <c r="L11" s="10"/>
      <c r="M11" s="10"/>
      <c r="N11" s="23" t="s">
        <v>238</v>
      </c>
      <c r="O11" s="10"/>
      <c r="P11" s="10"/>
      <c r="Q11" s="10"/>
      <c r="R11" s="10"/>
      <c r="S11" s="10"/>
      <c r="T11" s="10"/>
      <c r="U11" s="10"/>
      <c r="V11" s="10"/>
      <c r="W11" s="23" t="s">
        <v>239</v>
      </c>
      <c r="X11" s="10"/>
      <c r="Y11" s="10"/>
      <c r="Z11" s="10"/>
      <c r="AA11" s="10"/>
      <c r="AB11" s="10"/>
      <c r="AC11" s="10"/>
      <c r="AD11" s="10"/>
      <c r="AE11" s="10"/>
      <c r="AF11" s="23" t="s">
        <v>240</v>
      </c>
      <c r="AG11" s="10"/>
      <c r="AH11" s="10"/>
      <c r="AI11" s="10"/>
      <c r="AJ11" s="10"/>
      <c r="AK11" s="10"/>
      <c r="AL11" s="10"/>
      <c r="AM11" s="10"/>
      <c r="AN11" s="14"/>
      <c r="AO11" s="29"/>
      <c r="AP11" s="8" t="s">
        <v>181</v>
      </c>
      <c r="AQ11" s="8" t="s">
        <v>241</v>
      </c>
      <c r="AR11" s="8" t="s">
        <v>96</v>
      </c>
      <c r="AS11" s="9" t="s">
        <v>97</v>
      </c>
      <c r="AT11" s="14"/>
      <c r="AU11" s="30"/>
      <c r="AV11" s="30"/>
      <c r="AW11" s="30"/>
      <c r="AX11" s="30"/>
      <c r="BA11" s="40" t="s">
        <v>98</v>
      </c>
      <c r="BB11" s="10"/>
      <c r="BC11" s="10"/>
      <c r="BD11" s="14"/>
    </row>
    <row r="12" ht="12.75" customHeight="1" spans="1:56">
      <c r="A12" s="8"/>
      <c r="B12" s="8"/>
      <c r="C12" s="8"/>
      <c r="D12" s="8"/>
      <c r="E12" s="11" t="s">
        <v>99</v>
      </c>
      <c r="F12" s="12" t="s">
        <v>100</v>
      </c>
      <c r="G12" s="12" t="s">
        <v>99</v>
      </c>
      <c r="H12" s="12" t="s">
        <v>101</v>
      </c>
      <c r="I12" s="12" t="s">
        <v>99</v>
      </c>
      <c r="J12" s="12" t="s">
        <v>102</v>
      </c>
      <c r="K12" s="24" t="s">
        <v>103</v>
      </c>
      <c r="L12" s="24" t="s">
        <v>104</v>
      </c>
      <c r="M12" s="24" t="s">
        <v>105</v>
      </c>
      <c r="N12" s="11" t="s">
        <v>99</v>
      </c>
      <c r="O12" s="12" t="s">
        <v>100</v>
      </c>
      <c r="P12" s="12" t="s">
        <v>99</v>
      </c>
      <c r="Q12" s="12" t="s">
        <v>101</v>
      </c>
      <c r="R12" s="12" t="s">
        <v>99</v>
      </c>
      <c r="S12" s="12" t="s">
        <v>102</v>
      </c>
      <c r="T12" s="24" t="s">
        <v>103</v>
      </c>
      <c r="U12" s="25" t="s">
        <v>104</v>
      </c>
      <c r="V12" s="25" t="s">
        <v>105</v>
      </c>
      <c r="W12" s="11" t="s">
        <v>99</v>
      </c>
      <c r="X12" s="12" t="s">
        <v>100</v>
      </c>
      <c r="Y12" s="12" t="s">
        <v>99</v>
      </c>
      <c r="Z12" s="12" t="s">
        <v>101</v>
      </c>
      <c r="AA12" s="12" t="s">
        <v>99</v>
      </c>
      <c r="AB12" s="12" t="s">
        <v>106</v>
      </c>
      <c r="AC12" s="24" t="s">
        <v>103</v>
      </c>
      <c r="AD12" s="25" t="s">
        <v>104</v>
      </c>
      <c r="AE12" s="25" t="s">
        <v>105</v>
      </c>
      <c r="AF12" s="11" t="s">
        <v>99</v>
      </c>
      <c r="AG12" s="12" t="s">
        <v>100</v>
      </c>
      <c r="AH12" s="12" t="s">
        <v>99</v>
      </c>
      <c r="AI12" s="12" t="s">
        <v>101</v>
      </c>
      <c r="AJ12" s="12" t="s">
        <v>99</v>
      </c>
      <c r="AK12" s="12" t="s">
        <v>106</v>
      </c>
      <c r="AL12" s="25" t="s">
        <v>103</v>
      </c>
      <c r="AM12" s="24" t="s">
        <v>104</v>
      </c>
      <c r="AN12" s="24" t="s">
        <v>105</v>
      </c>
      <c r="AO12" s="31" t="s">
        <v>107</v>
      </c>
      <c r="AP12" s="32" t="s">
        <v>178</v>
      </c>
      <c r="AQ12" s="32" t="s">
        <v>242</v>
      </c>
      <c r="AR12" s="33" t="s">
        <v>240</v>
      </c>
      <c r="AS12" s="8" t="s">
        <v>109</v>
      </c>
      <c r="AT12" s="8" t="s">
        <v>110</v>
      </c>
      <c r="AU12" s="30"/>
      <c r="AV12" s="30"/>
      <c r="AW12" s="30"/>
      <c r="AX12" s="30"/>
      <c r="AY12" s="22"/>
      <c r="AZ12" s="22"/>
      <c r="BA12" s="41"/>
      <c r="BB12" s="41"/>
      <c r="BC12" s="42" t="s">
        <v>111</v>
      </c>
      <c r="BD12" s="14"/>
    </row>
    <row r="13" ht="12.75" customHeight="1" spans="1:56">
      <c r="A13" s="13" t="s">
        <v>112</v>
      </c>
      <c r="B13" s="10"/>
      <c r="C13" s="10"/>
      <c r="D13" s="14"/>
      <c r="E13" s="15"/>
      <c r="F13" s="15">
        <v>7</v>
      </c>
      <c r="G13" s="15"/>
      <c r="H13" s="15">
        <v>10</v>
      </c>
      <c r="I13" s="15"/>
      <c r="J13" s="15">
        <v>8</v>
      </c>
      <c r="K13" s="15">
        <f t="shared" ref="K13:K23" si="0">F13+H13+J13</f>
        <v>25</v>
      </c>
      <c r="L13" s="15">
        <v>100</v>
      </c>
      <c r="M13" s="15"/>
      <c r="N13" s="15"/>
      <c r="O13" s="15">
        <v>7</v>
      </c>
      <c r="P13" s="15"/>
      <c r="Q13" s="15">
        <v>10</v>
      </c>
      <c r="R13" s="15"/>
      <c r="S13" s="15">
        <v>8</v>
      </c>
      <c r="T13" s="15">
        <f t="shared" ref="T13:T23" si="1">O13+Q13+S13</f>
        <v>25</v>
      </c>
      <c r="U13" s="15">
        <v>100</v>
      </c>
      <c r="V13" s="15"/>
      <c r="W13" s="15"/>
      <c r="X13" s="15">
        <v>7</v>
      </c>
      <c r="Y13" s="15"/>
      <c r="Z13" s="15">
        <v>10</v>
      </c>
      <c r="AA13" s="15"/>
      <c r="AB13" s="15">
        <v>8</v>
      </c>
      <c r="AC13" s="15">
        <f t="shared" ref="AC13:AC23" si="2">X13+Z13+AB13</f>
        <v>25</v>
      </c>
      <c r="AD13" s="26">
        <v>100</v>
      </c>
      <c r="AE13" s="26"/>
      <c r="AF13" s="26"/>
      <c r="AG13" s="26">
        <v>7</v>
      </c>
      <c r="AH13" s="26"/>
      <c r="AI13" s="26">
        <v>10</v>
      </c>
      <c r="AJ13" s="26"/>
      <c r="AK13" s="26">
        <v>8</v>
      </c>
      <c r="AL13" s="26">
        <f t="shared" ref="AL13:AL23" si="3">AG13+AI13+AK13</f>
        <v>25</v>
      </c>
      <c r="AM13" s="26">
        <v>100</v>
      </c>
      <c r="AN13" s="26"/>
      <c r="AO13" s="31"/>
      <c r="AP13" s="26">
        <f>K13</f>
        <v>25</v>
      </c>
      <c r="AQ13" s="26">
        <f>T13+AC13</f>
        <v>50</v>
      </c>
      <c r="AR13" s="26">
        <f>AL13</f>
        <v>25</v>
      </c>
      <c r="AS13" s="26">
        <f>SUM(AP13:AR13)</f>
        <v>100</v>
      </c>
      <c r="AT13" s="26"/>
      <c r="AU13" s="31"/>
      <c r="AV13" s="16" t="s">
        <v>77</v>
      </c>
      <c r="AW13" s="16" t="s">
        <v>80</v>
      </c>
      <c r="AX13" s="31"/>
      <c r="BA13" s="41" t="s">
        <v>113</v>
      </c>
      <c r="BB13" s="41" t="s">
        <v>114</v>
      </c>
      <c r="BC13" s="41" t="s">
        <v>115</v>
      </c>
      <c r="BD13" s="41" t="s">
        <v>116</v>
      </c>
    </row>
    <row r="14" ht="12.75" customHeight="1" spans="1:56">
      <c r="A14" s="16">
        <v>1</v>
      </c>
      <c r="B14" s="16"/>
      <c r="C14" s="16"/>
      <c r="D14" s="17" t="s">
        <v>120</v>
      </c>
      <c r="E14" s="18">
        <v>100</v>
      </c>
      <c r="F14" s="18">
        <f t="shared" ref="F14:F23" si="4">E14/100*$F$13</f>
        <v>7</v>
      </c>
      <c r="G14" s="18">
        <v>90</v>
      </c>
      <c r="H14" s="18">
        <f t="shared" ref="H14:H23" si="5">G14/100*$H$13</f>
        <v>9</v>
      </c>
      <c r="I14" s="18">
        <v>80</v>
      </c>
      <c r="J14" s="18">
        <f t="shared" ref="J14:J23" si="6">I14/100*$J$13</f>
        <v>6.4</v>
      </c>
      <c r="K14" s="18">
        <f t="shared" si="0"/>
        <v>22.4</v>
      </c>
      <c r="L14" s="18">
        <f t="shared" ref="L14:L23" si="7">K14/$K$13*$L$13</f>
        <v>89.6</v>
      </c>
      <c r="M14" s="16" t="str">
        <f t="shared" ref="M14:M23" si="8">IF(L14&gt;$AV$4,"LULUS","TIDAK LULUS")</f>
        <v>LULUS</v>
      </c>
      <c r="N14" s="18">
        <v>100</v>
      </c>
      <c r="O14" s="18">
        <f t="shared" ref="O14:O23" si="9">N14/100*$O$13</f>
        <v>7</v>
      </c>
      <c r="P14" s="18">
        <v>90</v>
      </c>
      <c r="Q14" s="18">
        <f t="shared" ref="Q14:Q23" si="10">P14/100*$Q$13</f>
        <v>9</v>
      </c>
      <c r="R14" s="18">
        <v>87</v>
      </c>
      <c r="S14" s="18">
        <f t="shared" ref="S14:S23" si="11">R14/100*S13</f>
        <v>6.96</v>
      </c>
      <c r="T14" s="18">
        <f t="shared" si="1"/>
        <v>22.96</v>
      </c>
      <c r="U14" s="18">
        <f t="shared" ref="U14:U23" si="12">T14/$T$13*$U$13</f>
        <v>91.84</v>
      </c>
      <c r="V14" s="16" t="str">
        <f t="shared" ref="V14:V23" si="13">IF(U14&gt;$AV$4,"LULUS","TIDAK LULUS")</f>
        <v>LULUS</v>
      </c>
      <c r="W14" s="18">
        <v>100</v>
      </c>
      <c r="X14" s="18">
        <f t="shared" ref="X14:X23" si="14">W14/100*$X$13</f>
        <v>7</v>
      </c>
      <c r="Y14" s="18">
        <v>65</v>
      </c>
      <c r="Z14" s="18">
        <f t="shared" ref="Z14:Z23" si="15">Y14/100*$Z$13</f>
        <v>6.5</v>
      </c>
      <c r="AA14" s="18">
        <v>50</v>
      </c>
      <c r="AB14" s="18">
        <f t="shared" ref="AB14:AB23" si="16">AA14/100*$AB$13</f>
        <v>4</v>
      </c>
      <c r="AC14" s="18">
        <f t="shared" si="2"/>
        <v>17.5</v>
      </c>
      <c r="AD14" s="18">
        <f t="shared" ref="AD14:AD23" si="17">AC14/$AC$13*$AD$13</f>
        <v>70</v>
      </c>
      <c r="AE14" s="16" t="str">
        <f t="shared" ref="AE14:AE23" si="18">IF(AD14&gt;$AV$4,"LULUS","TIDAK LULUS")</f>
        <v>TIDAK LULUS</v>
      </c>
      <c r="AF14" s="18">
        <v>100</v>
      </c>
      <c r="AG14" s="18">
        <f t="shared" ref="AG14:AG23" si="19">AF14/100*$AG$13</f>
        <v>7</v>
      </c>
      <c r="AH14" s="18">
        <v>50</v>
      </c>
      <c r="AI14" s="18">
        <f t="shared" ref="AI14:AI23" si="20">AH14/100*$AI$13</f>
        <v>5</v>
      </c>
      <c r="AJ14" s="18">
        <v>100</v>
      </c>
      <c r="AK14" s="18">
        <f t="shared" ref="AK14:AK23" si="21">AJ14/100*$AK$13</f>
        <v>8</v>
      </c>
      <c r="AL14" s="18">
        <f t="shared" si="3"/>
        <v>20</v>
      </c>
      <c r="AM14" s="18">
        <f t="shared" ref="AM14:AM23" si="22">AL14/$AL$13*$AM$13</f>
        <v>80</v>
      </c>
      <c r="AN14" s="16" t="str">
        <f t="shared" ref="AN14:AN23" si="23">IF(AM14&gt;$AV$4,"LULUS","TIDAK LULUS")</f>
        <v>LULUS</v>
      </c>
      <c r="AO14" s="31"/>
      <c r="AP14" s="18">
        <f t="shared" ref="AP14:AP23" si="24">K14/$AP$13*25</f>
        <v>22.4</v>
      </c>
      <c r="AQ14" s="18">
        <f t="shared" ref="AQ14:AQ23" si="25">(T14+AC14)/$AQ$13*50</f>
        <v>40.46</v>
      </c>
      <c r="AR14" s="18">
        <f t="shared" ref="AR14:AR23" si="26">AL14/$AR$13*25</f>
        <v>20</v>
      </c>
      <c r="AS14" s="34">
        <f t="shared" ref="AS14:AS23" si="27">(L14+U14+AD14+AM14)/4</f>
        <v>82.86</v>
      </c>
      <c r="AT14" s="35" t="str">
        <f t="shared" ref="AT14:AT23" si="28">IF(AS14&lt;50,"E",IF(AS14&lt;60,"D",IF(AS14&lt;65,"C",IF(AS14&lt;70,"BC",IF(AS14&lt;75,"B",IF(AS14&lt;80,"AB",IF(AS14&lt;=100,"A","-")))))))</f>
        <v>A</v>
      </c>
      <c r="AU14" s="31" t="s">
        <v>118</v>
      </c>
      <c r="AV14" s="16" t="s">
        <v>119</v>
      </c>
      <c r="AW14" s="43">
        <f t="shared" ref="AW14:AW23" si="29">AS14</f>
        <v>82.86</v>
      </c>
      <c r="AX14" s="31" t="s">
        <v>118</v>
      </c>
      <c r="AZ14" s="44" t="s">
        <v>118</v>
      </c>
      <c r="BA14" s="45" t="s">
        <v>120</v>
      </c>
      <c r="BB14" s="45">
        <v>4</v>
      </c>
      <c r="BC14" s="45">
        <v>80</v>
      </c>
      <c r="BD14" s="45">
        <v>100</v>
      </c>
    </row>
    <row r="15" ht="12.75" customHeight="1" spans="1:56">
      <c r="A15" s="16">
        <v>2</v>
      </c>
      <c r="B15" s="16"/>
      <c r="C15" s="16"/>
      <c r="D15" s="17" t="s">
        <v>124</v>
      </c>
      <c r="E15" s="18">
        <v>100</v>
      </c>
      <c r="F15" s="18">
        <f t="shared" si="4"/>
        <v>7</v>
      </c>
      <c r="G15" s="18">
        <v>50</v>
      </c>
      <c r="H15" s="18">
        <f t="shared" si="5"/>
        <v>5</v>
      </c>
      <c r="I15" s="18">
        <v>65</v>
      </c>
      <c r="J15" s="18">
        <f t="shared" si="6"/>
        <v>5.2</v>
      </c>
      <c r="K15" s="18">
        <f t="shared" si="0"/>
        <v>17.2</v>
      </c>
      <c r="L15" s="18">
        <f t="shared" si="7"/>
        <v>68.8</v>
      </c>
      <c r="M15" s="16" t="str">
        <f t="shared" si="8"/>
        <v>TIDAK LULUS</v>
      </c>
      <c r="N15" s="18">
        <v>100</v>
      </c>
      <c r="O15" s="18">
        <f t="shared" si="9"/>
        <v>7</v>
      </c>
      <c r="P15" s="18">
        <v>55</v>
      </c>
      <c r="Q15" s="18">
        <f t="shared" si="10"/>
        <v>5.5</v>
      </c>
      <c r="R15" s="18">
        <v>76</v>
      </c>
      <c r="S15" s="18">
        <f t="shared" si="11"/>
        <v>5.2896</v>
      </c>
      <c r="T15" s="18">
        <f t="shared" si="1"/>
        <v>17.7896</v>
      </c>
      <c r="U15" s="18">
        <f t="shared" si="12"/>
        <v>71.1584</v>
      </c>
      <c r="V15" s="16" t="str">
        <f t="shared" si="13"/>
        <v>LULUS</v>
      </c>
      <c r="W15" s="18">
        <v>100</v>
      </c>
      <c r="X15" s="18">
        <f t="shared" si="14"/>
        <v>7</v>
      </c>
      <c r="Y15" s="18">
        <v>60</v>
      </c>
      <c r="Z15" s="18">
        <f t="shared" si="15"/>
        <v>6</v>
      </c>
      <c r="AA15" s="18">
        <v>90</v>
      </c>
      <c r="AB15" s="18">
        <f t="shared" si="16"/>
        <v>7.2</v>
      </c>
      <c r="AC15" s="18">
        <f t="shared" si="2"/>
        <v>20.2</v>
      </c>
      <c r="AD15" s="18">
        <f t="shared" si="17"/>
        <v>80.8</v>
      </c>
      <c r="AE15" s="16" t="str">
        <f t="shared" si="18"/>
        <v>LULUS</v>
      </c>
      <c r="AF15" s="18">
        <v>100</v>
      </c>
      <c r="AG15" s="18">
        <f t="shared" si="19"/>
        <v>7</v>
      </c>
      <c r="AH15" s="18">
        <v>44</v>
      </c>
      <c r="AI15" s="18">
        <f t="shared" si="20"/>
        <v>4.4</v>
      </c>
      <c r="AJ15" s="18">
        <v>100</v>
      </c>
      <c r="AK15" s="18">
        <f t="shared" si="21"/>
        <v>8</v>
      </c>
      <c r="AL15" s="18">
        <f t="shared" si="3"/>
        <v>19.4</v>
      </c>
      <c r="AM15" s="18">
        <f t="shared" si="22"/>
        <v>77.6</v>
      </c>
      <c r="AN15" s="16" t="str">
        <f t="shared" si="23"/>
        <v>LULUS</v>
      </c>
      <c r="AO15" s="31"/>
      <c r="AP15" s="18">
        <f t="shared" si="24"/>
        <v>17.2</v>
      </c>
      <c r="AQ15" s="18">
        <f t="shared" si="25"/>
        <v>37.9896</v>
      </c>
      <c r="AR15" s="18">
        <f t="shared" si="26"/>
        <v>19.4</v>
      </c>
      <c r="AS15" s="34">
        <f t="shared" si="27"/>
        <v>74.5896</v>
      </c>
      <c r="AT15" s="35" t="str">
        <f t="shared" si="28"/>
        <v>B</v>
      </c>
      <c r="AU15" s="31" t="s">
        <v>118</v>
      </c>
      <c r="AV15" s="16" t="s">
        <v>119</v>
      </c>
      <c r="AW15" s="43">
        <f t="shared" si="29"/>
        <v>74.5896</v>
      </c>
      <c r="AX15" s="31" t="s">
        <v>118</v>
      </c>
      <c r="AZ15" s="44" t="s">
        <v>118</v>
      </c>
      <c r="BA15" s="45" t="s">
        <v>122</v>
      </c>
      <c r="BB15" s="45">
        <v>3.5</v>
      </c>
      <c r="BC15" s="45">
        <v>75</v>
      </c>
      <c r="BD15" s="45">
        <v>79.99</v>
      </c>
    </row>
    <row r="16" ht="12.75" customHeight="1" spans="1:56">
      <c r="A16" s="16">
        <v>3</v>
      </c>
      <c r="B16" s="16"/>
      <c r="C16" s="16"/>
      <c r="D16" s="17"/>
      <c r="E16" s="18"/>
      <c r="F16" s="18">
        <f t="shared" si="4"/>
        <v>0</v>
      </c>
      <c r="G16" s="18"/>
      <c r="H16" s="18">
        <f t="shared" si="5"/>
        <v>0</v>
      </c>
      <c r="I16" s="18"/>
      <c r="J16" s="18">
        <f t="shared" si="6"/>
        <v>0</v>
      </c>
      <c r="K16" s="18">
        <f t="shared" si="0"/>
        <v>0</v>
      </c>
      <c r="L16" s="18">
        <f t="shared" si="7"/>
        <v>0</v>
      </c>
      <c r="M16" s="16" t="str">
        <f t="shared" si="8"/>
        <v>TIDAK LULUS</v>
      </c>
      <c r="N16" s="18"/>
      <c r="O16" s="18">
        <f t="shared" si="9"/>
        <v>0</v>
      </c>
      <c r="P16" s="18"/>
      <c r="Q16" s="18">
        <f t="shared" si="10"/>
        <v>0</v>
      </c>
      <c r="R16" s="18"/>
      <c r="S16" s="18">
        <f t="shared" si="11"/>
        <v>0</v>
      </c>
      <c r="T16" s="18">
        <f t="shared" si="1"/>
        <v>0</v>
      </c>
      <c r="U16" s="18">
        <f t="shared" si="12"/>
        <v>0</v>
      </c>
      <c r="V16" s="16" t="str">
        <f t="shared" si="13"/>
        <v>TIDAK LULUS</v>
      </c>
      <c r="W16" s="18"/>
      <c r="X16" s="18">
        <f t="shared" si="14"/>
        <v>0</v>
      </c>
      <c r="Y16" s="18"/>
      <c r="Z16" s="18">
        <f t="shared" si="15"/>
        <v>0</v>
      </c>
      <c r="AA16" s="18"/>
      <c r="AB16" s="18">
        <f t="shared" si="16"/>
        <v>0</v>
      </c>
      <c r="AC16" s="18">
        <f t="shared" si="2"/>
        <v>0</v>
      </c>
      <c r="AD16" s="18">
        <f t="shared" si="17"/>
        <v>0</v>
      </c>
      <c r="AE16" s="16" t="str">
        <f t="shared" si="18"/>
        <v>TIDAK LULUS</v>
      </c>
      <c r="AF16" s="18"/>
      <c r="AG16" s="18">
        <f t="shared" si="19"/>
        <v>0</v>
      </c>
      <c r="AH16" s="18"/>
      <c r="AI16" s="18">
        <f t="shared" si="20"/>
        <v>0</v>
      </c>
      <c r="AJ16" s="18"/>
      <c r="AK16" s="18">
        <f t="shared" si="21"/>
        <v>0</v>
      </c>
      <c r="AL16" s="18">
        <f t="shared" si="3"/>
        <v>0</v>
      </c>
      <c r="AM16" s="18">
        <f t="shared" si="22"/>
        <v>0</v>
      </c>
      <c r="AN16" s="16" t="str">
        <f t="shared" si="23"/>
        <v>TIDAK LULUS</v>
      </c>
      <c r="AO16" s="31"/>
      <c r="AP16" s="18">
        <f t="shared" si="24"/>
        <v>0</v>
      </c>
      <c r="AQ16" s="18">
        <f t="shared" si="25"/>
        <v>0</v>
      </c>
      <c r="AR16" s="18">
        <f t="shared" si="26"/>
        <v>0</v>
      </c>
      <c r="AS16" s="34">
        <f t="shared" si="27"/>
        <v>0</v>
      </c>
      <c r="AT16" s="35" t="str">
        <f t="shared" si="28"/>
        <v>E</v>
      </c>
      <c r="AU16" s="31" t="s">
        <v>118</v>
      </c>
      <c r="AV16" s="16" t="s">
        <v>119</v>
      </c>
      <c r="AW16" s="43">
        <f t="shared" si="29"/>
        <v>0</v>
      </c>
      <c r="AX16" s="31" t="s">
        <v>118</v>
      </c>
      <c r="AZ16" s="44" t="s">
        <v>118</v>
      </c>
      <c r="BA16" s="45" t="s">
        <v>124</v>
      </c>
      <c r="BB16" s="45">
        <v>3</v>
      </c>
      <c r="BC16" s="45">
        <v>70</v>
      </c>
      <c r="BD16" s="45">
        <v>74.99</v>
      </c>
    </row>
    <row r="17" ht="12.75" customHeight="1" spans="1:56">
      <c r="A17" s="16">
        <v>4</v>
      </c>
      <c r="B17" s="16"/>
      <c r="C17" s="16"/>
      <c r="D17" s="17"/>
      <c r="E17" s="18"/>
      <c r="F17" s="18">
        <f t="shared" si="4"/>
        <v>0</v>
      </c>
      <c r="G17" s="18"/>
      <c r="H17" s="18">
        <f t="shared" si="5"/>
        <v>0</v>
      </c>
      <c r="I17" s="18"/>
      <c r="J17" s="18">
        <f t="shared" si="6"/>
        <v>0</v>
      </c>
      <c r="K17" s="18">
        <f t="shared" si="0"/>
        <v>0</v>
      </c>
      <c r="L17" s="18">
        <f t="shared" si="7"/>
        <v>0</v>
      </c>
      <c r="M17" s="16" t="str">
        <f t="shared" si="8"/>
        <v>TIDAK LULUS</v>
      </c>
      <c r="N17" s="18"/>
      <c r="O17" s="18">
        <f t="shared" si="9"/>
        <v>0</v>
      </c>
      <c r="P17" s="18"/>
      <c r="Q17" s="18">
        <f t="shared" si="10"/>
        <v>0</v>
      </c>
      <c r="R17" s="18"/>
      <c r="S17" s="18">
        <f t="shared" si="11"/>
        <v>0</v>
      </c>
      <c r="T17" s="18">
        <f t="shared" si="1"/>
        <v>0</v>
      </c>
      <c r="U17" s="18">
        <f t="shared" si="12"/>
        <v>0</v>
      </c>
      <c r="V17" s="16" t="str">
        <f t="shared" si="13"/>
        <v>TIDAK LULUS</v>
      </c>
      <c r="W17" s="18"/>
      <c r="X17" s="18">
        <f t="shared" si="14"/>
        <v>0</v>
      </c>
      <c r="Y17" s="18"/>
      <c r="Z17" s="18">
        <f t="shared" si="15"/>
        <v>0</v>
      </c>
      <c r="AA17" s="18"/>
      <c r="AB17" s="18">
        <f t="shared" si="16"/>
        <v>0</v>
      </c>
      <c r="AC17" s="18">
        <f t="shared" si="2"/>
        <v>0</v>
      </c>
      <c r="AD17" s="18">
        <f t="shared" si="17"/>
        <v>0</v>
      </c>
      <c r="AE17" s="16" t="str">
        <f t="shared" si="18"/>
        <v>TIDAK LULUS</v>
      </c>
      <c r="AF17" s="18"/>
      <c r="AG17" s="18">
        <f t="shared" si="19"/>
        <v>0</v>
      </c>
      <c r="AH17" s="18"/>
      <c r="AI17" s="18">
        <f t="shared" si="20"/>
        <v>0</v>
      </c>
      <c r="AJ17" s="18"/>
      <c r="AK17" s="18">
        <f t="shared" si="21"/>
        <v>0</v>
      </c>
      <c r="AL17" s="18">
        <f t="shared" si="3"/>
        <v>0</v>
      </c>
      <c r="AM17" s="18">
        <f t="shared" si="22"/>
        <v>0</v>
      </c>
      <c r="AN17" s="16" t="str">
        <f t="shared" si="23"/>
        <v>TIDAK LULUS</v>
      </c>
      <c r="AO17" s="31"/>
      <c r="AP17" s="18">
        <f t="shared" si="24"/>
        <v>0</v>
      </c>
      <c r="AQ17" s="18">
        <f t="shared" si="25"/>
        <v>0</v>
      </c>
      <c r="AR17" s="18">
        <f t="shared" si="26"/>
        <v>0</v>
      </c>
      <c r="AS17" s="34">
        <f t="shared" si="27"/>
        <v>0</v>
      </c>
      <c r="AT17" s="35" t="str">
        <f t="shared" si="28"/>
        <v>E</v>
      </c>
      <c r="AU17" s="31" t="s">
        <v>118</v>
      </c>
      <c r="AV17" s="16" t="s">
        <v>119</v>
      </c>
      <c r="AW17" s="43">
        <f t="shared" si="29"/>
        <v>0</v>
      </c>
      <c r="AX17" s="31" t="s">
        <v>118</v>
      </c>
      <c r="AZ17" s="44" t="s">
        <v>118</v>
      </c>
      <c r="BA17" s="45" t="s">
        <v>126</v>
      </c>
      <c r="BB17" s="45">
        <v>2.5</v>
      </c>
      <c r="BC17" s="45">
        <v>65</v>
      </c>
      <c r="BD17" s="45">
        <v>69.99</v>
      </c>
    </row>
    <row r="18" ht="12.75" customHeight="1" spans="1:56">
      <c r="A18" s="16">
        <v>5</v>
      </c>
      <c r="B18" s="16"/>
      <c r="C18" s="16"/>
      <c r="D18" s="17"/>
      <c r="E18" s="18"/>
      <c r="F18" s="18">
        <f t="shared" si="4"/>
        <v>0</v>
      </c>
      <c r="G18" s="18"/>
      <c r="H18" s="18">
        <f t="shared" si="5"/>
        <v>0</v>
      </c>
      <c r="I18" s="18"/>
      <c r="J18" s="18">
        <f t="shared" si="6"/>
        <v>0</v>
      </c>
      <c r="K18" s="18">
        <f t="shared" si="0"/>
        <v>0</v>
      </c>
      <c r="L18" s="18">
        <f t="shared" si="7"/>
        <v>0</v>
      </c>
      <c r="M18" s="16" t="str">
        <f t="shared" si="8"/>
        <v>TIDAK LULUS</v>
      </c>
      <c r="N18" s="18"/>
      <c r="O18" s="18">
        <f t="shared" si="9"/>
        <v>0</v>
      </c>
      <c r="P18" s="18"/>
      <c r="Q18" s="18">
        <f t="shared" si="10"/>
        <v>0</v>
      </c>
      <c r="R18" s="18"/>
      <c r="S18" s="18">
        <f t="shared" si="11"/>
        <v>0</v>
      </c>
      <c r="T18" s="18">
        <f t="shared" si="1"/>
        <v>0</v>
      </c>
      <c r="U18" s="18">
        <f t="shared" si="12"/>
        <v>0</v>
      </c>
      <c r="V18" s="16" t="str">
        <f t="shared" si="13"/>
        <v>TIDAK LULUS</v>
      </c>
      <c r="W18" s="18"/>
      <c r="X18" s="18">
        <f t="shared" si="14"/>
        <v>0</v>
      </c>
      <c r="Y18" s="18"/>
      <c r="Z18" s="18">
        <f t="shared" si="15"/>
        <v>0</v>
      </c>
      <c r="AA18" s="18"/>
      <c r="AB18" s="18">
        <f t="shared" si="16"/>
        <v>0</v>
      </c>
      <c r="AC18" s="18">
        <f t="shared" si="2"/>
        <v>0</v>
      </c>
      <c r="AD18" s="18">
        <f t="shared" si="17"/>
        <v>0</v>
      </c>
      <c r="AE18" s="16" t="str">
        <f t="shared" si="18"/>
        <v>TIDAK LULUS</v>
      </c>
      <c r="AF18" s="18"/>
      <c r="AG18" s="18">
        <f t="shared" si="19"/>
        <v>0</v>
      </c>
      <c r="AH18" s="18"/>
      <c r="AI18" s="18">
        <f t="shared" si="20"/>
        <v>0</v>
      </c>
      <c r="AJ18" s="18"/>
      <c r="AK18" s="18">
        <f t="shared" si="21"/>
        <v>0</v>
      </c>
      <c r="AL18" s="18">
        <f t="shared" si="3"/>
        <v>0</v>
      </c>
      <c r="AM18" s="18">
        <f t="shared" si="22"/>
        <v>0</v>
      </c>
      <c r="AN18" s="16" t="str">
        <f t="shared" si="23"/>
        <v>TIDAK LULUS</v>
      </c>
      <c r="AO18" s="31"/>
      <c r="AP18" s="18">
        <f t="shared" si="24"/>
        <v>0</v>
      </c>
      <c r="AQ18" s="18">
        <f t="shared" si="25"/>
        <v>0</v>
      </c>
      <c r="AR18" s="18">
        <f t="shared" si="26"/>
        <v>0</v>
      </c>
      <c r="AS18" s="34">
        <f t="shared" si="27"/>
        <v>0</v>
      </c>
      <c r="AT18" s="35" t="str">
        <f t="shared" si="28"/>
        <v>E</v>
      </c>
      <c r="AU18" s="31" t="s">
        <v>118</v>
      </c>
      <c r="AV18" s="16" t="s">
        <v>119</v>
      </c>
      <c r="AW18" s="43">
        <f t="shared" si="29"/>
        <v>0</v>
      </c>
      <c r="AX18" s="31" t="s">
        <v>118</v>
      </c>
      <c r="AZ18" s="44" t="s">
        <v>118</v>
      </c>
      <c r="BA18" s="45" t="s">
        <v>128</v>
      </c>
      <c r="BB18" s="45">
        <v>2</v>
      </c>
      <c r="BC18" s="45">
        <v>60</v>
      </c>
      <c r="BD18" s="45">
        <v>64.99</v>
      </c>
    </row>
    <row r="19" ht="12.75" customHeight="1" spans="1:56">
      <c r="A19" s="16">
        <v>6</v>
      </c>
      <c r="B19" s="16"/>
      <c r="C19" s="16"/>
      <c r="D19" s="17"/>
      <c r="E19" s="18"/>
      <c r="F19" s="18">
        <f t="shared" si="4"/>
        <v>0</v>
      </c>
      <c r="G19" s="18"/>
      <c r="H19" s="18">
        <f t="shared" si="5"/>
        <v>0</v>
      </c>
      <c r="I19" s="18"/>
      <c r="J19" s="18">
        <f t="shared" si="6"/>
        <v>0</v>
      </c>
      <c r="K19" s="18">
        <f t="shared" si="0"/>
        <v>0</v>
      </c>
      <c r="L19" s="18">
        <f t="shared" si="7"/>
        <v>0</v>
      </c>
      <c r="M19" s="16" t="str">
        <f t="shared" si="8"/>
        <v>TIDAK LULUS</v>
      </c>
      <c r="N19" s="18"/>
      <c r="O19" s="18">
        <f t="shared" si="9"/>
        <v>0</v>
      </c>
      <c r="P19" s="18"/>
      <c r="Q19" s="18">
        <f t="shared" si="10"/>
        <v>0</v>
      </c>
      <c r="R19" s="18"/>
      <c r="S19" s="18">
        <f t="shared" si="11"/>
        <v>0</v>
      </c>
      <c r="T19" s="18">
        <f t="shared" si="1"/>
        <v>0</v>
      </c>
      <c r="U19" s="18">
        <f t="shared" si="12"/>
        <v>0</v>
      </c>
      <c r="V19" s="16" t="str">
        <f t="shared" si="13"/>
        <v>TIDAK LULUS</v>
      </c>
      <c r="W19" s="18"/>
      <c r="X19" s="18">
        <f t="shared" si="14"/>
        <v>0</v>
      </c>
      <c r="Y19" s="18"/>
      <c r="Z19" s="18">
        <f t="shared" si="15"/>
        <v>0</v>
      </c>
      <c r="AA19" s="18"/>
      <c r="AB19" s="18">
        <f t="shared" si="16"/>
        <v>0</v>
      </c>
      <c r="AC19" s="18">
        <f t="shared" si="2"/>
        <v>0</v>
      </c>
      <c r="AD19" s="18">
        <f t="shared" si="17"/>
        <v>0</v>
      </c>
      <c r="AE19" s="16" t="str">
        <f t="shared" si="18"/>
        <v>TIDAK LULUS</v>
      </c>
      <c r="AF19" s="18"/>
      <c r="AG19" s="18">
        <f t="shared" si="19"/>
        <v>0</v>
      </c>
      <c r="AH19" s="18"/>
      <c r="AI19" s="18">
        <f t="shared" si="20"/>
        <v>0</v>
      </c>
      <c r="AJ19" s="18"/>
      <c r="AK19" s="18">
        <f t="shared" si="21"/>
        <v>0</v>
      </c>
      <c r="AL19" s="18">
        <f t="shared" si="3"/>
        <v>0</v>
      </c>
      <c r="AM19" s="18">
        <f t="shared" si="22"/>
        <v>0</v>
      </c>
      <c r="AN19" s="16" t="str">
        <f t="shared" si="23"/>
        <v>TIDAK LULUS</v>
      </c>
      <c r="AO19" s="31"/>
      <c r="AP19" s="18">
        <f t="shared" si="24"/>
        <v>0</v>
      </c>
      <c r="AQ19" s="18">
        <f t="shared" si="25"/>
        <v>0</v>
      </c>
      <c r="AR19" s="18">
        <f t="shared" si="26"/>
        <v>0</v>
      </c>
      <c r="AS19" s="34">
        <f t="shared" si="27"/>
        <v>0</v>
      </c>
      <c r="AT19" s="35" t="str">
        <f t="shared" si="28"/>
        <v>E</v>
      </c>
      <c r="AU19" s="31" t="s">
        <v>118</v>
      </c>
      <c r="AV19" s="16" t="s">
        <v>119</v>
      </c>
      <c r="AW19" s="43">
        <f t="shared" si="29"/>
        <v>0</v>
      </c>
      <c r="AX19" s="31" t="s">
        <v>118</v>
      </c>
      <c r="AZ19" s="44" t="s">
        <v>118</v>
      </c>
      <c r="BA19" s="45" t="s">
        <v>130</v>
      </c>
      <c r="BB19" s="45">
        <v>1</v>
      </c>
      <c r="BC19" s="45">
        <v>50</v>
      </c>
      <c r="BD19" s="45">
        <v>59.99</v>
      </c>
    </row>
    <row r="20" ht="12.75" customHeight="1" spans="1:56">
      <c r="A20" s="16">
        <v>7</v>
      </c>
      <c r="B20" s="16"/>
      <c r="C20" s="16"/>
      <c r="D20" s="17"/>
      <c r="E20" s="18"/>
      <c r="F20" s="18">
        <f t="shared" si="4"/>
        <v>0</v>
      </c>
      <c r="G20" s="18"/>
      <c r="H20" s="18">
        <f t="shared" si="5"/>
        <v>0</v>
      </c>
      <c r="I20" s="18"/>
      <c r="J20" s="18">
        <f t="shared" si="6"/>
        <v>0</v>
      </c>
      <c r="K20" s="18">
        <f t="shared" si="0"/>
        <v>0</v>
      </c>
      <c r="L20" s="18">
        <f t="shared" si="7"/>
        <v>0</v>
      </c>
      <c r="M20" s="16" t="str">
        <f t="shared" si="8"/>
        <v>TIDAK LULUS</v>
      </c>
      <c r="N20" s="18"/>
      <c r="O20" s="18">
        <f t="shared" si="9"/>
        <v>0</v>
      </c>
      <c r="P20" s="18"/>
      <c r="Q20" s="18">
        <f t="shared" si="10"/>
        <v>0</v>
      </c>
      <c r="R20" s="18"/>
      <c r="S20" s="18">
        <f t="shared" si="11"/>
        <v>0</v>
      </c>
      <c r="T20" s="18">
        <f t="shared" si="1"/>
        <v>0</v>
      </c>
      <c r="U20" s="18">
        <f t="shared" si="12"/>
        <v>0</v>
      </c>
      <c r="V20" s="16" t="str">
        <f t="shared" si="13"/>
        <v>TIDAK LULUS</v>
      </c>
      <c r="W20" s="18"/>
      <c r="X20" s="18">
        <f t="shared" si="14"/>
        <v>0</v>
      </c>
      <c r="Y20" s="18"/>
      <c r="Z20" s="18">
        <f t="shared" si="15"/>
        <v>0</v>
      </c>
      <c r="AA20" s="18"/>
      <c r="AB20" s="18">
        <f t="shared" si="16"/>
        <v>0</v>
      </c>
      <c r="AC20" s="18">
        <f t="shared" si="2"/>
        <v>0</v>
      </c>
      <c r="AD20" s="18">
        <f t="shared" si="17"/>
        <v>0</v>
      </c>
      <c r="AE20" s="16" t="str">
        <f t="shared" si="18"/>
        <v>TIDAK LULUS</v>
      </c>
      <c r="AF20" s="18"/>
      <c r="AG20" s="18">
        <f t="shared" si="19"/>
        <v>0</v>
      </c>
      <c r="AH20" s="18"/>
      <c r="AI20" s="18">
        <f t="shared" si="20"/>
        <v>0</v>
      </c>
      <c r="AJ20" s="18"/>
      <c r="AK20" s="18">
        <f t="shared" si="21"/>
        <v>0</v>
      </c>
      <c r="AL20" s="18">
        <f t="shared" si="3"/>
        <v>0</v>
      </c>
      <c r="AM20" s="18">
        <f t="shared" si="22"/>
        <v>0</v>
      </c>
      <c r="AN20" s="16" t="str">
        <f t="shared" si="23"/>
        <v>TIDAK LULUS</v>
      </c>
      <c r="AO20" s="31"/>
      <c r="AP20" s="18">
        <f t="shared" si="24"/>
        <v>0</v>
      </c>
      <c r="AQ20" s="18">
        <f t="shared" si="25"/>
        <v>0</v>
      </c>
      <c r="AR20" s="18">
        <f t="shared" si="26"/>
        <v>0</v>
      </c>
      <c r="AS20" s="34">
        <f t="shared" si="27"/>
        <v>0</v>
      </c>
      <c r="AT20" s="35" t="str">
        <f t="shared" si="28"/>
        <v>E</v>
      </c>
      <c r="AU20" s="31" t="s">
        <v>118</v>
      </c>
      <c r="AV20" s="16" t="s">
        <v>119</v>
      </c>
      <c r="AW20" s="43">
        <f t="shared" si="29"/>
        <v>0</v>
      </c>
      <c r="AX20" s="31" t="s">
        <v>118</v>
      </c>
      <c r="AZ20" s="44" t="s">
        <v>118</v>
      </c>
      <c r="BA20" s="45" t="s">
        <v>132</v>
      </c>
      <c r="BB20" s="45" t="s">
        <v>119</v>
      </c>
      <c r="BC20" s="45" t="s">
        <v>119</v>
      </c>
      <c r="BD20" s="45">
        <v>49.99</v>
      </c>
    </row>
    <row r="21" ht="12.75" customHeight="1" spans="1:52">
      <c r="A21" s="16">
        <v>8</v>
      </c>
      <c r="B21" s="16"/>
      <c r="C21" s="16"/>
      <c r="D21" s="17"/>
      <c r="E21" s="18"/>
      <c r="F21" s="18">
        <f t="shared" si="4"/>
        <v>0</v>
      </c>
      <c r="G21" s="18"/>
      <c r="H21" s="18">
        <f t="shared" si="5"/>
        <v>0</v>
      </c>
      <c r="I21" s="18"/>
      <c r="J21" s="18">
        <f t="shared" si="6"/>
        <v>0</v>
      </c>
      <c r="K21" s="18">
        <f t="shared" si="0"/>
        <v>0</v>
      </c>
      <c r="L21" s="18">
        <f t="shared" si="7"/>
        <v>0</v>
      </c>
      <c r="M21" s="16" t="str">
        <f t="shared" si="8"/>
        <v>TIDAK LULUS</v>
      </c>
      <c r="N21" s="18"/>
      <c r="O21" s="18">
        <f t="shared" si="9"/>
        <v>0</v>
      </c>
      <c r="P21" s="18"/>
      <c r="Q21" s="18">
        <f t="shared" si="10"/>
        <v>0</v>
      </c>
      <c r="R21" s="18"/>
      <c r="S21" s="18">
        <f t="shared" si="11"/>
        <v>0</v>
      </c>
      <c r="T21" s="18">
        <f t="shared" si="1"/>
        <v>0</v>
      </c>
      <c r="U21" s="18">
        <f t="shared" si="12"/>
        <v>0</v>
      </c>
      <c r="V21" s="16" t="str">
        <f t="shared" si="13"/>
        <v>TIDAK LULUS</v>
      </c>
      <c r="W21" s="18"/>
      <c r="X21" s="18">
        <f t="shared" si="14"/>
        <v>0</v>
      </c>
      <c r="Y21" s="18"/>
      <c r="Z21" s="18">
        <f t="shared" si="15"/>
        <v>0</v>
      </c>
      <c r="AA21" s="18"/>
      <c r="AB21" s="18">
        <f t="shared" si="16"/>
        <v>0</v>
      </c>
      <c r="AC21" s="18">
        <f t="shared" si="2"/>
        <v>0</v>
      </c>
      <c r="AD21" s="18">
        <f t="shared" si="17"/>
        <v>0</v>
      </c>
      <c r="AE21" s="16" t="str">
        <f t="shared" si="18"/>
        <v>TIDAK LULUS</v>
      </c>
      <c r="AF21" s="18"/>
      <c r="AG21" s="18">
        <f t="shared" si="19"/>
        <v>0</v>
      </c>
      <c r="AH21" s="18"/>
      <c r="AI21" s="18">
        <f t="shared" si="20"/>
        <v>0</v>
      </c>
      <c r="AJ21" s="18"/>
      <c r="AK21" s="18">
        <f t="shared" si="21"/>
        <v>0</v>
      </c>
      <c r="AL21" s="18">
        <f t="shared" si="3"/>
        <v>0</v>
      </c>
      <c r="AM21" s="18">
        <f t="shared" si="22"/>
        <v>0</v>
      </c>
      <c r="AN21" s="16" t="str">
        <f t="shared" si="23"/>
        <v>TIDAK LULUS</v>
      </c>
      <c r="AO21" s="31"/>
      <c r="AP21" s="18">
        <f t="shared" si="24"/>
        <v>0</v>
      </c>
      <c r="AQ21" s="18">
        <f t="shared" si="25"/>
        <v>0</v>
      </c>
      <c r="AR21" s="18">
        <f t="shared" si="26"/>
        <v>0</v>
      </c>
      <c r="AS21" s="34">
        <f t="shared" si="27"/>
        <v>0</v>
      </c>
      <c r="AT21" s="35" t="str">
        <f t="shared" si="28"/>
        <v>E</v>
      </c>
      <c r="AU21" s="31" t="s">
        <v>118</v>
      </c>
      <c r="AV21" s="16" t="s">
        <v>119</v>
      </c>
      <c r="AW21" s="43">
        <f t="shared" si="29"/>
        <v>0</v>
      </c>
      <c r="AX21" s="31" t="s">
        <v>118</v>
      </c>
      <c r="AZ21" s="44" t="s">
        <v>118</v>
      </c>
    </row>
    <row r="22" ht="12.75" customHeight="1" spans="1:52">
      <c r="A22" s="16">
        <v>9</v>
      </c>
      <c r="B22" s="16"/>
      <c r="C22" s="16"/>
      <c r="D22" s="17"/>
      <c r="E22" s="18"/>
      <c r="F22" s="18">
        <f t="shared" si="4"/>
        <v>0</v>
      </c>
      <c r="G22" s="18"/>
      <c r="H22" s="18">
        <f t="shared" si="5"/>
        <v>0</v>
      </c>
      <c r="I22" s="18"/>
      <c r="J22" s="18">
        <f t="shared" si="6"/>
        <v>0</v>
      </c>
      <c r="K22" s="18">
        <f t="shared" si="0"/>
        <v>0</v>
      </c>
      <c r="L22" s="18">
        <f t="shared" si="7"/>
        <v>0</v>
      </c>
      <c r="M22" s="16" t="str">
        <f t="shared" si="8"/>
        <v>TIDAK LULUS</v>
      </c>
      <c r="N22" s="18"/>
      <c r="O22" s="18">
        <f t="shared" si="9"/>
        <v>0</v>
      </c>
      <c r="P22" s="18"/>
      <c r="Q22" s="18">
        <f t="shared" si="10"/>
        <v>0</v>
      </c>
      <c r="R22" s="18"/>
      <c r="S22" s="18">
        <f t="shared" si="11"/>
        <v>0</v>
      </c>
      <c r="T22" s="18">
        <f t="shared" si="1"/>
        <v>0</v>
      </c>
      <c r="U22" s="18">
        <f t="shared" si="12"/>
        <v>0</v>
      </c>
      <c r="V22" s="16" t="str">
        <f t="shared" si="13"/>
        <v>TIDAK LULUS</v>
      </c>
      <c r="W22" s="18"/>
      <c r="X22" s="18">
        <f t="shared" si="14"/>
        <v>0</v>
      </c>
      <c r="Y22" s="18"/>
      <c r="Z22" s="18">
        <f t="shared" si="15"/>
        <v>0</v>
      </c>
      <c r="AA22" s="18"/>
      <c r="AB22" s="18">
        <f t="shared" si="16"/>
        <v>0</v>
      </c>
      <c r="AC22" s="18">
        <f t="shared" si="2"/>
        <v>0</v>
      </c>
      <c r="AD22" s="18">
        <f t="shared" si="17"/>
        <v>0</v>
      </c>
      <c r="AE22" s="16" t="str">
        <f t="shared" si="18"/>
        <v>TIDAK LULUS</v>
      </c>
      <c r="AF22" s="18"/>
      <c r="AG22" s="18">
        <f t="shared" si="19"/>
        <v>0</v>
      </c>
      <c r="AH22" s="18"/>
      <c r="AI22" s="18">
        <f t="shared" si="20"/>
        <v>0</v>
      </c>
      <c r="AJ22" s="18"/>
      <c r="AK22" s="18">
        <f t="shared" si="21"/>
        <v>0</v>
      </c>
      <c r="AL22" s="18">
        <f t="shared" si="3"/>
        <v>0</v>
      </c>
      <c r="AM22" s="18">
        <f t="shared" si="22"/>
        <v>0</v>
      </c>
      <c r="AN22" s="16" t="str">
        <f t="shared" si="23"/>
        <v>TIDAK LULUS</v>
      </c>
      <c r="AO22" s="31"/>
      <c r="AP22" s="18">
        <f t="shared" si="24"/>
        <v>0</v>
      </c>
      <c r="AQ22" s="18">
        <f t="shared" si="25"/>
        <v>0</v>
      </c>
      <c r="AR22" s="18">
        <f t="shared" si="26"/>
        <v>0</v>
      </c>
      <c r="AS22" s="34">
        <f t="shared" si="27"/>
        <v>0</v>
      </c>
      <c r="AT22" s="35" t="str">
        <f t="shared" si="28"/>
        <v>E</v>
      </c>
      <c r="AU22" s="31" t="s">
        <v>118</v>
      </c>
      <c r="AV22" s="16" t="s">
        <v>119</v>
      </c>
      <c r="AW22" s="43">
        <f t="shared" si="29"/>
        <v>0</v>
      </c>
      <c r="AX22" s="31" t="s">
        <v>118</v>
      </c>
      <c r="AZ22" s="44" t="s">
        <v>118</v>
      </c>
    </row>
    <row r="23" ht="12.75" customHeight="1" spans="1:52">
      <c r="A23" s="16">
        <v>10</v>
      </c>
      <c r="B23" s="16"/>
      <c r="C23" s="16"/>
      <c r="D23" s="17"/>
      <c r="E23" s="18"/>
      <c r="F23" s="18">
        <f t="shared" si="4"/>
        <v>0</v>
      </c>
      <c r="G23" s="18"/>
      <c r="H23" s="18">
        <f t="shared" si="5"/>
        <v>0</v>
      </c>
      <c r="I23" s="18"/>
      <c r="J23" s="18">
        <f t="shared" si="6"/>
        <v>0</v>
      </c>
      <c r="K23" s="18">
        <f t="shared" si="0"/>
        <v>0</v>
      </c>
      <c r="L23" s="18">
        <f t="shared" si="7"/>
        <v>0</v>
      </c>
      <c r="M23" s="16" t="str">
        <f t="shared" si="8"/>
        <v>TIDAK LULUS</v>
      </c>
      <c r="N23" s="18"/>
      <c r="O23" s="18">
        <f t="shared" si="9"/>
        <v>0</v>
      </c>
      <c r="P23" s="18"/>
      <c r="Q23" s="18">
        <f t="shared" si="10"/>
        <v>0</v>
      </c>
      <c r="R23" s="18"/>
      <c r="S23" s="18">
        <f t="shared" si="11"/>
        <v>0</v>
      </c>
      <c r="T23" s="18">
        <f t="shared" si="1"/>
        <v>0</v>
      </c>
      <c r="U23" s="18">
        <f t="shared" si="12"/>
        <v>0</v>
      </c>
      <c r="V23" s="16" t="str">
        <f t="shared" si="13"/>
        <v>TIDAK LULUS</v>
      </c>
      <c r="W23" s="18"/>
      <c r="X23" s="18">
        <f t="shared" si="14"/>
        <v>0</v>
      </c>
      <c r="Y23" s="18"/>
      <c r="Z23" s="18">
        <f t="shared" si="15"/>
        <v>0</v>
      </c>
      <c r="AA23" s="18"/>
      <c r="AB23" s="18">
        <f t="shared" si="16"/>
        <v>0</v>
      </c>
      <c r="AC23" s="18">
        <f t="shared" si="2"/>
        <v>0</v>
      </c>
      <c r="AD23" s="18">
        <f t="shared" si="17"/>
        <v>0</v>
      </c>
      <c r="AE23" s="16" t="str">
        <f t="shared" si="18"/>
        <v>TIDAK LULUS</v>
      </c>
      <c r="AF23" s="18"/>
      <c r="AG23" s="18">
        <f t="shared" si="19"/>
        <v>0</v>
      </c>
      <c r="AH23" s="18"/>
      <c r="AI23" s="18">
        <f t="shared" si="20"/>
        <v>0</v>
      </c>
      <c r="AJ23" s="18"/>
      <c r="AK23" s="18">
        <f t="shared" si="21"/>
        <v>0</v>
      </c>
      <c r="AL23" s="18">
        <f t="shared" si="3"/>
        <v>0</v>
      </c>
      <c r="AM23" s="18">
        <f t="shared" si="22"/>
        <v>0</v>
      </c>
      <c r="AN23" s="16" t="str">
        <f t="shared" si="23"/>
        <v>TIDAK LULUS</v>
      </c>
      <c r="AO23" s="31"/>
      <c r="AP23" s="18">
        <f t="shared" si="24"/>
        <v>0</v>
      </c>
      <c r="AQ23" s="18">
        <f t="shared" si="25"/>
        <v>0</v>
      </c>
      <c r="AR23" s="18">
        <f t="shared" si="26"/>
        <v>0</v>
      </c>
      <c r="AS23" s="34">
        <f t="shared" si="27"/>
        <v>0</v>
      </c>
      <c r="AT23" s="35" t="str">
        <f t="shared" si="28"/>
        <v>E</v>
      </c>
      <c r="AU23" s="31" t="s">
        <v>118</v>
      </c>
      <c r="AV23" s="16" t="s">
        <v>119</v>
      </c>
      <c r="AW23" s="43">
        <f t="shared" si="29"/>
        <v>0</v>
      </c>
      <c r="AX23" s="31" t="s">
        <v>118</v>
      </c>
      <c r="AZ23" s="44" t="s">
        <v>118</v>
      </c>
    </row>
    <row r="24" ht="12.75" customHeight="1" spans="5:45">
      <c r="E24" s="19"/>
      <c r="F24" s="19"/>
      <c r="G24" s="19"/>
      <c r="H24" s="19"/>
      <c r="I24" s="19"/>
      <c r="J24" s="19"/>
      <c r="K24" s="19"/>
      <c r="L24" s="19"/>
      <c r="M24" s="2"/>
      <c r="N24" s="19"/>
      <c r="O24" s="19"/>
      <c r="P24" s="19"/>
      <c r="Q24" s="19"/>
      <c r="R24" s="19"/>
      <c r="S24" s="19"/>
      <c r="T24" s="19"/>
      <c r="U24" s="19"/>
      <c r="V24" s="2"/>
      <c r="W24" s="19"/>
      <c r="X24" s="19"/>
      <c r="Y24" s="19"/>
      <c r="Z24" s="19"/>
      <c r="AA24" s="19"/>
      <c r="AB24" s="19"/>
      <c r="AC24" s="19"/>
      <c r="AD24" s="19"/>
      <c r="AE24" s="2"/>
      <c r="AF24" s="19"/>
      <c r="AG24" s="19"/>
      <c r="AH24" s="19"/>
      <c r="AI24" s="19"/>
      <c r="AJ24" s="19"/>
      <c r="AK24" s="19"/>
      <c r="AL24" s="19"/>
      <c r="AM24" s="19"/>
      <c r="AN24" s="2"/>
      <c r="AP24" s="36"/>
      <c r="AQ24" s="36"/>
      <c r="AR24" s="36"/>
      <c r="AS24" s="36"/>
    </row>
    <row r="25" ht="12.75" customHeight="1" spans="5:5">
      <c r="E25" s="2"/>
    </row>
    <row r="26" ht="12.75" customHeight="1" spans="5:12">
      <c r="E26" s="2"/>
      <c r="L26" s="22" t="s">
        <v>236</v>
      </c>
    </row>
    <row r="27" ht="12.75" customHeight="1" spans="5:46">
      <c r="E27" s="20"/>
      <c r="F27" s="21" t="s">
        <v>170</v>
      </c>
      <c r="H27" s="22"/>
      <c r="I27" s="22"/>
      <c r="J27" s="22"/>
      <c r="K27" s="22"/>
      <c r="L27" s="22" t="s">
        <v>171</v>
      </c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37"/>
      <c r="AQ27" s="37"/>
      <c r="AR27" s="37"/>
      <c r="AS27" s="37"/>
      <c r="AT27" s="37"/>
    </row>
    <row r="28" ht="12.75" customHeight="1" spans="5:46">
      <c r="E28" s="2"/>
      <c r="F28" s="22" t="s">
        <v>172</v>
      </c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</row>
    <row r="29" ht="12.75" customHeight="1" spans="5:46">
      <c r="E29" s="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</row>
    <row r="30" ht="12.75" customHeight="1" spans="5:46">
      <c r="E30" s="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</row>
    <row r="31" ht="12.75" customHeight="1" spans="5:42">
      <c r="E31" s="2"/>
      <c r="F31" s="22" t="s">
        <v>173</v>
      </c>
      <c r="G31" s="22"/>
      <c r="H31" s="22"/>
      <c r="I31" s="22"/>
      <c r="J31" s="22"/>
      <c r="K31" s="22"/>
      <c r="L31" s="22" t="s">
        <v>174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38"/>
    </row>
    <row r="32" ht="12.75" customHeight="1" spans="5:5">
      <c r="E32" s="2"/>
    </row>
    <row r="33" ht="12.75" customHeight="1" spans="5:5">
      <c r="E33" s="2"/>
    </row>
    <row r="34" ht="12.75" customHeight="1" spans="5:5">
      <c r="E34" s="2"/>
    </row>
    <row r="35" ht="12.75" customHeight="1" spans="5:5">
      <c r="E35" s="2"/>
    </row>
    <row r="36" ht="12.75" customHeight="1" spans="5:5">
      <c r="E36" s="2"/>
    </row>
    <row r="37" ht="12.75" customHeight="1" spans="5:5">
      <c r="E37" s="2"/>
    </row>
    <row r="38" ht="12.75" customHeight="1" spans="5:5">
      <c r="E38" s="2"/>
    </row>
    <row r="39" ht="12.75" customHeight="1" spans="5:5">
      <c r="E39" s="2"/>
    </row>
    <row r="40" ht="12.75" customHeight="1" spans="5:5">
      <c r="E40" s="2"/>
    </row>
    <row r="41" ht="12.75" customHeight="1" spans="5:5">
      <c r="E41" s="2"/>
    </row>
    <row r="42" ht="12.75" customHeight="1" spans="5:5">
      <c r="E42" s="2"/>
    </row>
    <row r="43" ht="12.75" customHeight="1" spans="5:5">
      <c r="E43" s="2"/>
    </row>
    <row r="44" ht="12.75" customHeight="1" spans="5:5">
      <c r="E44" s="2"/>
    </row>
    <row r="45" ht="12.75" customHeight="1" spans="5:5">
      <c r="E45" s="2"/>
    </row>
    <row r="46" ht="12.75" customHeight="1" spans="5:5">
      <c r="E46" s="2"/>
    </row>
    <row r="47" ht="12.75" customHeight="1" spans="5:5">
      <c r="E47" s="2"/>
    </row>
    <row r="48" ht="12.75" customHeight="1" spans="5:5">
      <c r="E48" s="2"/>
    </row>
    <row r="49" ht="12.75" customHeight="1" spans="5:5">
      <c r="E49" s="2"/>
    </row>
    <row r="50" ht="12.75" customHeight="1" spans="5:5">
      <c r="E50" s="2"/>
    </row>
    <row r="51" ht="12.75" customHeight="1" spans="5:5">
      <c r="E51" s="2"/>
    </row>
    <row r="52" ht="12.75" customHeight="1" spans="5:5">
      <c r="E52" s="2"/>
    </row>
    <row r="53" ht="12.75" customHeight="1" spans="5:5">
      <c r="E53" s="2"/>
    </row>
    <row r="54" ht="12.75" customHeight="1" spans="5:5">
      <c r="E54" s="2"/>
    </row>
    <row r="55" ht="12.75" customHeight="1" spans="5:5">
      <c r="E55" s="2"/>
    </row>
    <row r="56" ht="12.75" customHeight="1" spans="5:5">
      <c r="E56" s="2"/>
    </row>
    <row r="57" ht="12.75" customHeight="1" spans="5:5">
      <c r="E57" s="2"/>
    </row>
    <row r="58" ht="12.75" customHeight="1" spans="5:5">
      <c r="E58" s="2"/>
    </row>
    <row r="59" ht="12.75" customHeight="1" spans="5:5">
      <c r="E59" s="2"/>
    </row>
    <row r="60" ht="12.75" customHeight="1" spans="5:5">
      <c r="E60" s="2"/>
    </row>
    <row r="61" ht="12.75" customHeight="1" spans="5:5">
      <c r="E61" s="2"/>
    </row>
    <row r="62" ht="12.75" customHeight="1" spans="5:5">
      <c r="E62" s="2"/>
    </row>
    <row r="63" ht="12.75" customHeight="1" spans="5:5">
      <c r="E63" s="2"/>
    </row>
    <row r="64" ht="12.75" customHeight="1" spans="5:5">
      <c r="E64" s="2"/>
    </row>
    <row r="65" ht="12.75" customHeight="1" spans="5:5">
      <c r="E65" s="2"/>
    </row>
    <row r="66" ht="12.75" customHeight="1" spans="5:5">
      <c r="E66" s="2"/>
    </row>
    <row r="67" ht="12.75" customHeight="1" spans="5:5">
      <c r="E67" s="2"/>
    </row>
    <row r="68" ht="12.75" customHeight="1" spans="5:5">
      <c r="E68" s="2"/>
    </row>
    <row r="69" ht="12.75" customHeight="1" spans="5:5">
      <c r="E69" s="2"/>
    </row>
    <row r="70" ht="12.75" customHeight="1" spans="5:5">
      <c r="E70" s="2"/>
    </row>
    <row r="71" ht="12.75" customHeight="1" spans="5:5">
      <c r="E71" s="2"/>
    </row>
    <row r="72" ht="12.75" customHeight="1" spans="5:5">
      <c r="E72" s="2"/>
    </row>
    <row r="73" ht="12.75" customHeight="1" spans="5:5">
      <c r="E73" s="2"/>
    </row>
    <row r="74" ht="12.75" customHeight="1" spans="5:5">
      <c r="E74" s="2"/>
    </row>
    <row r="75" ht="12.75" customHeight="1" spans="5:5">
      <c r="E75" s="2"/>
    </row>
    <row r="76" ht="12.75" customHeight="1" spans="5:5">
      <c r="E76" s="2"/>
    </row>
    <row r="77" ht="12.75" customHeight="1" spans="5:5">
      <c r="E77" s="2"/>
    </row>
    <row r="78" ht="12.75" customHeight="1" spans="5:5">
      <c r="E78" s="2"/>
    </row>
    <row r="79" ht="12.75" customHeight="1" spans="5:5">
      <c r="E79" s="2"/>
    </row>
    <row r="80" ht="12.75" customHeight="1" spans="5:5">
      <c r="E80" s="2"/>
    </row>
    <row r="81" ht="12.75" customHeight="1" spans="5:5">
      <c r="E81" s="2"/>
    </row>
    <row r="82" ht="12.75" customHeight="1" spans="5:5">
      <c r="E82" s="2"/>
    </row>
    <row r="83" ht="12.75" customHeight="1" spans="5:5">
      <c r="E83" s="2"/>
    </row>
    <row r="84" ht="12.75" customHeight="1" spans="5:5">
      <c r="E84" s="2"/>
    </row>
    <row r="85" ht="12.75" customHeight="1" spans="5:5">
      <c r="E85" s="2"/>
    </row>
    <row r="86" ht="12.75" customHeight="1" spans="5:5">
      <c r="E86" s="2"/>
    </row>
    <row r="87" ht="12.75" customHeight="1" spans="5:5">
      <c r="E87" s="2"/>
    </row>
    <row r="88" ht="12.75" customHeight="1" spans="5:5">
      <c r="E88" s="2"/>
    </row>
    <row r="89" ht="12.75" customHeight="1" spans="5:5">
      <c r="E89" s="2"/>
    </row>
    <row r="90" ht="12.75" customHeight="1" spans="5:5">
      <c r="E90" s="2"/>
    </row>
    <row r="91" ht="12.75" customHeight="1" spans="5:5">
      <c r="E91" s="2"/>
    </row>
    <row r="92" ht="12.75" customHeight="1" spans="5:5">
      <c r="E92" s="2"/>
    </row>
    <row r="93" ht="12.75" customHeight="1" spans="5:5">
      <c r="E93" s="2"/>
    </row>
    <row r="94" ht="12.75" customHeight="1" spans="5:5">
      <c r="E94" s="2"/>
    </row>
    <row r="95" ht="12.75" customHeight="1" spans="5:5">
      <c r="E95" s="2"/>
    </row>
    <row r="96" ht="12.75" customHeight="1" spans="5:5">
      <c r="E96" s="2"/>
    </row>
    <row r="97" ht="12.75" customHeight="1" spans="5:5">
      <c r="E97" s="2"/>
    </row>
    <row r="98" ht="12.75" customHeight="1" spans="5:5">
      <c r="E98" s="2"/>
    </row>
    <row r="99" ht="12.75" customHeight="1" spans="5:5">
      <c r="E99" s="2"/>
    </row>
    <row r="100" ht="12.75" customHeight="1" spans="5:5">
      <c r="E100" s="2"/>
    </row>
    <row r="101" ht="12.75" customHeight="1" spans="5:5">
      <c r="E101" s="2"/>
    </row>
    <row r="102" ht="12.75" customHeight="1" spans="5:5">
      <c r="E102" s="2"/>
    </row>
    <row r="103" ht="12.75" customHeight="1" spans="5:5">
      <c r="E103" s="2"/>
    </row>
    <row r="104" ht="12.75" customHeight="1" spans="5:5">
      <c r="E104" s="2"/>
    </row>
    <row r="105" ht="12.75" customHeight="1" spans="5:5">
      <c r="E105" s="2"/>
    </row>
    <row r="106" ht="12.75" customHeight="1" spans="5:5">
      <c r="E106" s="2"/>
    </row>
    <row r="107" ht="12.75" customHeight="1" spans="5:5">
      <c r="E107" s="2"/>
    </row>
    <row r="108" ht="12.75" customHeight="1" spans="5:5">
      <c r="E108" s="2"/>
    </row>
    <row r="109" ht="12.75" customHeight="1" spans="5:5">
      <c r="E109" s="2"/>
    </row>
    <row r="110" ht="12.75" customHeight="1" spans="5:5">
      <c r="E110" s="2"/>
    </row>
    <row r="111" ht="12.75" customHeight="1" spans="5:5">
      <c r="E111" s="2"/>
    </row>
    <row r="112" ht="12.75" customHeight="1" spans="5:5">
      <c r="E112" s="2"/>
    </row>
    <row r="113" ht="12.75" customHeight="1" spans="5:5">
      <c r="E113" s="2"/>
    </row>
    <row r="114" ht="12.75" customHeight="1" spans="5:5">
      <c r="E114" s="2"/>
    </row>
    <row r="115" ht="12.75" customHeight="1" spans="5:5">
      <c r="E115" s="2"/>
    </row>
    <row r="116" ht="12.75" customHeight="1" spans="5:5">
      <c r="E116" s="2"/>
    </row>
    <row r="117" ht="12.75" customHeight="1" spans="5:5">
      <c r="E117" s="2"/>
    </row>
    <row r="118" ht="12.75" customHeight="1" spans="5:5">
      <c r="E118" s="2"/>
    </row>
    <row r="119" ht="12.75" customHeight="1" spans="5:5">
      <c r="E119" s="2"/>
    </row>
    <row r="120" ht="12.75" customHeight="1" spans="5:5">
      <c r="E120" s="2"/>
    </row>
    <row r="121" ht="12.75" customHeight="1" spans="5:5">
      <c r="E121" s="2"/>
    </row>
    <row r="122" ht="12.75" customHeight="1" spans="5:5">
      <c r="E122" s="2"/>
    </row>
    <row r="123" ht="12.75" customHeight="1" spans="5:5">
      <c r="E123" s="2"/>
    </row>
    <row r="124" ht="12.75" customHeight="1" spans="5:5">
      <c r="E124" s="2"/>
    </row>
    <row r="125" ht="12.75" customHeight="1" spans="5:5">
      <c r="E125" s="2"/>
    </row>
    <row r="126" ht="12.75" customHeight="1" spans="5:5">
      <c r="E126" s="2"/>
    </row>
    <row r="127" ht="12.75" customHeight="1" spans="5:5">
      <c r="E127" s="2"/>
    </row>
    <row r="128" ht="12.75" customHeight="1" spans="5:5">
      <c r="E128" s="2"/>
    </row>
    <row r="129" ht="12.75" customHeight="1" spans="5:5">
      <c r="E129" s="2"/>
    </row>
    <row r="130" ht="12.75" customHeight="1" spans="5:5">
      <c r="E130" s="2"/>
    </row>
    <row r="131" ht="12.75" customHeight="1" spans="5:5">
      <c r="E131" s="2"/>
    </row>
    <row r="132" ht="12.75" customHeight="1" spans="5:5">
      <c r="E132" s="2"/>
    </row>
    <row r="133" ht="12.75" customHeight="1" spans="5:5">
      <c r="E133" s="2"/>
    </row>
    <row r="134" ht="12.75" customHeight="1" spans="5:5">
      <c r="E134" s="2"/>
    </row>
    <row r="135" ht="12.75" customHeight="1" spans="5:5">
      <c r="E135" s="2"/>
    </row>
    <row r="136" ht="12.75" customHeight="1" spans="5:5">
      <c r="E136" s="2"/>
    </row>
    <row r="137" ht="12.75" customHeight="1" spans="5:5">
      <c r="E137" s="2"/>
    </row>
    <row r="138" ht="12.75" customHeight="1" spans="5:5">
      <c r="E138" s="2"/>
    </row>
    <row r="139" ht="12.75" customHeight="1" spans="5:5">
      <c r="E139" s="2"/>
    </row>
    <row r="140" ht="12.75" customHeight="1" spans="5:5">
      <c r="E140" s="2"/>
    </row>
    <row r="141" ht="12.75" customHeight="1" spans="5:5">
      <c r="E141" s="2"/>
    </row>
    <row r="142" ht="12.75" customHeight="1" spans="5:5">
      <c r="E142" s="2"/>
    </row>
    <row r="143" ht="12.75" customHeight="1" spans="5:5">
      <c r="E143" s="2"/>
    </row>
    <row r="144" ht="12.75" customHeight="1" spans="5:5">
      <c r="E144" s="2"/>
    </row>
    <row r="145" ht="12.75" customHeight="1" spans="5:5">
      <c r="E145" s="2"/>
    </row>
    <row r="146" ht="12.75" customHeight="1" spans="5:5">
      <c r="E146" s="2"/>
    </row>
    <row r="147" ht="12.75" customHeight="1" spans="5:5">
      <c r="E147" s="2"/>
    </row>
    <row r="148" ht="12.75" customHeight="1" spans="5:5">
      <c r="E148" s="2"/>
    </row>
    <row r="149" ht="12.75" customHeight="1" spans="5:5">
      <c r="E149" s="2"/>
    </row>
    <row r="150" ht="12.75" customHeight="1" spans="5:5">
      <c r="E150" s="2"/>
    </row>
    <row r="151" ht="12.75" customHeight="1" spans="5:5">
      <c r="E151" s="2"/>
    </row>
    <row r="152" ht="12.75" customHeight="1" spans="5:5">
      <c r="E152" s="2"/>
    </row>
    <row r="153" ht="12.75" customHeight="1" spans="5:5">
      <c r="E153" s="2"/>
    </row>
    <row r="154" ht="12.75" customHeight="1" spans="5:5">
      <c r="E154" s="2"/>
    </row>
    <row r="155" ht="12.75" customHeight="1" spans="5:5">
      <c r="E155" s="2"/>
    </row>
    <row r="156" ht="12.75" customHeight="1" spans="5:5">
      <c r="E156" s="2"/>
    </row>
    <row r="157" ht="12.75" customHeight="1" spans="5:5">
      <c r="E157" s="2"/>
    </row>
    <row r="158" ht="12.75" customHeight="1" spans="5:5">
      <c r="E158" s="2"/>
    </row>
    <row r="159" ht="12.75" customHeight="1" spans="5:5">
      <c r="E159" s="2"/>
    </row>
    <row r="160" ht="12.75" customHeight="1" spans="5:5">
      <c r="E160" s="2"/>
    </row>
    <row r="161" ht="12.75" customHeight="1" spans="5:5">
      <c r="E161" s="2"/>
    </row>
    <row r="162" ht="12.75" customHeight="1" spans="5:5">
      <c r="E162" s="2"/>
    </row>
    <row r="163" ht="12.75" customHeight="1" spans="5:5">
      <c r="E163" s="2"/>
    </row>
    <row r="164" ht="12.75" customHeight="1" spans="5:5">
      <c r="E164" s="2"/>
    </row>
    <row r="165" ht="12.75" customHeight="1" spans="5:5">
      <c r="E165" s="2"/>
    </row>
    <row r="166" ht="12.75" customHeight="1" spans="5:5">
      <c r="E166" s="2"/>
    </row>
    <row r="167" ht="12.75" customHeight="1" spans="5:5">
      <c r="E167" s="2"/>
    </row>
    <row r="168" ht="12.75" customHeight="1" spans="5:5">
      <c r="E168" s="2"/>
    </row>
    <row r="169" ht="12.75" customHeight="1" spans="5:5">
      <c r="E169" s="2"/>
    </row>
    <row r="170" ht="12.75" customHeight="1" spans="5:5">
      <c r="E170" s="2"/>
    </row>
    <row r="171" ht="12.75" customHeight="1" spans="5:5">
      <c r="E171" s="2"/>
    </row>
    <row r="172" ht="12.75" customHeight="1" spans="5:5">
      <c r="E172" s="2"/>
    </row>
    <row r="173" ht="12.75" customHeight="1" spans="5:5">
      <c r="E173" s="2"/>
    </row>
    <row r="174" ht="12.75" customHeight="1" spans="5:5">
      <c r="E174" s="2"/>
    </row>
    <row r="175" ht="12.75" customHeight="1" spans="5:5">
      <c r="E175" s="2"/>
    </row>
    <row r="176" ht="12.75" customHeight="1" spans="5:5">
      <c r="E176" s="2"/>
    </row>
    <row r="177" ht="12.75" customHeight="1" spans="5:5">
      <c r="E177" s="2"/>
    </row>
    <row r="178" ht="12.75" customHeight="1" spans="5:5">
      <c r="E178" s="2"/>
    </row>
    <row r="179" ht="12.75" customHeight="1" spans="5:5">
      <c r="E179" s="2"/>
    </row>
    <row r="180" ht="12.75" customHeight="1" spans="5:5">
      <c r="E180" s="2"/>
    </row>
    <row r="181" ht="12.75" customHeight="1" spans="5:5">
      <c r="E181" s="2"/>
    </row>
    <row r="182" ht="12.75" customHeight="1" spans="5:5">
      <c r="E182" s="2"/>
    </row>
    <row r="183" ht="12.75" customHeight="1" spans="5:5">
      <c r="E183" s="2"/>
    </row>
    <row r="184" ht="12.75" customHeight="1" spans="5:5">
      <c r="E184" s="2"/>
    </row>
    <row r="185" ht="12.75" customHeight="1" spans="5:5">
      <c r="E185" s="2"/>
    </row>
    <row r="186" ht="12.75" customHeight="1" spans="5:5">
      <c r="E186" s="2"/>
    </row>
    <row r="187" ht="12.75" customHeight="1" spans="5:5">
      <c r="E187" s="2"/>
    </row>
    <row r="188" ht="12.75" customHeight="1" spans="5:5">
      <c r="E188" s="2"/>
    </row>
    <row r="189" ht="12.75" customHeight="1" spans="5:5">
      <c r="E189" s="2"/>
    </row>
    <row r="190" ht="12.75" customHeight="1" spans="5:5">
      <c r="E190" s="2"/>
    </row>
    <row r="191" ht="12.75" customHeight="1" spans="5:5">
      <c r="E191" s="2"/>
    </row>
    <row r="192" ht="12.75" customHeight="1" spans="5:5">
      <c r="E192" s="2"/>
    </row>
    <row r="193" ht="12.75" customHeight="1" spans="5:5">
      <c r="E193" s="2"/>
    </row>
    <row r="194" ht="12.75" customHeight="1" spans="5:5">
      <c r="E194" s="2"/>
    </row>
    <row r="195" ht="12.75" customHeight="1" spans="5:5">
      <c r="E195" s="2"/>
    </row>
    <row r="196" ht="12.75" customHeight="1" spans="5:5">
      <c r="E196" s="2"/>
    </row>
    <row r="197" ht="12.75" customHeight="1" spans="5:5">
      <c r="E197" s="2"/>
    </row>
    <row r="198" ht="12.75" customHeight="1" spans="5:5">
      <c r="E198" s="2"/>
    </row>
    <row r="199" ht="12.75" customHeight="1" spans="5:5">
      <c r="E199" s="2"/>
    </row>
    <row r="200" ht="12.75" customHeight="1" spans="5:5">
      <c r="E200" s="2"/>
    </row>
    <row r="201" ht="12.75" customHeight="1" spans="5:5">
      <c r="E201" s="2"/>
    </row>
    <row r="202" ht="12.75" customHeight="1" spans="5:5">
      <c r="E202" s="2"/>
    </row>
    <row r="203" ht="12.75" customHeight="1" spans="5:5">
      <c r="E203" s="2"/>
    </row>
    <row r="204" ht="12.75" customHeight="1" spans="5:5">
      <c r="E204" s="2"/>
    </row>
    <row r="205" ht="12.75" customHeight="1" spans="5:5">
      <c r="E205" s="2"/>
    </row>
    <row r="206" ht="12.75" customHeight="1" spans="5:5">
      <c r="E206" s="2"/>
    </row>
    <row r="207" ht="12.75" customHeight="1" spans="5:5">
      <c r="E207" s="2"/>
    </row>
    <row r="208" ht="12.75" customHeight="1" spans="5:5">
      <c r="E208" s="2"/>
    </row>
    <row r="209" ht="12.75" customHeight="1" spans="5:5">
      <c r="E209" s="2"/>
    </row>
    <row r="210" ht="12.75" customHeight="1" spans="5:5">
      <c r="E210" s="2"/>
    </row>
    <row r="211" ht="12.75" customHeight="1" spans="5:5">
      <c r="E211" s="2"/>
    </row>
    <row r="212" ht="12.75" customHeight="1" spans="5:5">
      <c r="E212" s="2"/>
    </row>
    <row r="213" ht="12.75" customHeight="1" spans="5:5">
      <c r="E213" s="2"/>
    </row>
    <row r="214" ht="12.75" customHeight="1" spans="5:5">
      <c r="E214" s="2"/>
    </row>
    <row r="215" ht="12.75" customHeight="1" spans="5:5">
      <c r="E215" s="2"/>
    </row>
    <row r="216" ht="12.75" customHeight="1" spans="5:5">
      <c r="E216" s="2"/>
    </row>
    <row r="217" ht="12.75" customHeight="1" spans="5:5">
      <c r="E217" s="2"/>
    </row>
    <row r="218" ht="12.75" customHeight="1" spans="5:5">
      <c r="E218" s="2"/>
    </row>
    <row r="219" ht="12.75" customHeight="1" spans="5:5">
      <c r="E219" s="2"/>
    </row>
    <row r="220" ht="12.75" customHeight="1" spans="5:5">
      <c r="E220" s="2"/>
    </row>
    <row r="221" ht="12.75" customHeight="1" spans="5:5">
      <c r="E221" s="2"/>
    </row>
    <row r="222" ht="12.75" customHeight="1" spans="5:5">
      <c r="E222" s="2"/>
    </row>
    <row r="223" ht="12.75" customHeight="1" spans="5:5">
      <c r="E223" s="2"/>
    </row>
    <row r="224" ht="12.75" customHeight="1" spans="5:5">
      <c r="E224" s="2"/>
    </row>
    <row r="225" ht="12.75" customHeight="1" spans="5:5">
      <c r="E225" s="2"/>
    </row>
    <row r="226" ht="12.75" customHeight="1" spans="5:5">
      <c r="E226" s="2"/>
    </row>
    <row r="227" ht="12.75" customHeight="1" spans="5:5">
      <c r="E227" s="2"/>
    </row>
    <row r="228" ht="12.75" customHeight="1" spans="5:5">
      <c r="E228" s="2"/>
    </row>
    <row r="229" ht="12.75" customHeight="1" spans="5:5">
      <c r="E229" s="2"/>
    </row>
    <row r="230" ht="12.75" customHeight="1" spans="5:5">
      <c r="E230" s="2"/>
    </row>
    <row r="231" ht="12.75" customHeight="1" spans="5:5">
      <c r="E231" s="2"/>
    </row>
    <row r="232" ht="12.75" customHeight="1" spans="5:5">
      <c r="E232" s="2"/>
    </row>
    <row r="233" ht="12.75" customHeight="1" spans="5:5">
      <c r="E233" s="2"/>
    </row>
    <row r="234" ht="12.75" customHeight="1" spans="5:5">
      <c r="E234" s="2"/>
    </row>
    <row r="235" ht="12.75" customHeight="1" spans="5:5">
      <c r="E235" s="2"/>
    </row>
    <row r="236" ht="12.75" customHeight="1" spans="5:5">
      <c r="E236" s="2"/>
    </row>
    <row r="237" ht="12.75" customHeight="1" spans="5:5">
      <c r="E237" s="2"/>
    </row>
    <row r="238" ht="12.75" customHeight="1" spans="5:5">
      <c r="E238" s="2"/>
    </row>
    <row r="239" ht="12.75" customHeight="1" spans="5:5">
      <c r="E239" s="2"/>
    </row>
    <row r="240" ht="12.75" customHeight="1" spans="5:5">
      <c r="E240" s="2"/>
    </row>
    <row r="241" ht="12.75" customHeight="1" spans="5:5">
      <c r="E241" s="2"/>
    </row>
    <row r="242" ht="12.75" customHeight="1" spans="5:5">
      <c r="E242" s="2"/>
    </row>
    <row r="243" ht="12.75" customHeight="1" spans="5:5">
      <c r="E243" s="2"/>
    </row>
    <row r="244" ht="12.75" customHeight="1" spans="5:5">
      <c r="E244" s="2"/>
    </row>
    <row r="245" ht="12.75" customHeight="1" spans="5:5">
      <c r="E245" s="2"/>
    </row>
    <row r="246" ht="12.75" customHeight="1" spans="5:5">
      <c r="E246" s="2"/>
    </row>
    <row r="247" ht="12.75" customHeight="1" spans="5:5">
      <c r="E247" s="2"/>
    </row>
    <row r="248" ht="12.75" customHeight="1" spans="5:5">
      <c r="E248" s="2"/>
    </row>
    <row r="249" ht="12.75" customHeight="1" spans="5:5">
      <c r="E249" s="2"/>
    </row>
    <row r="250" ht="12.75" customHeight="1" spans="5:5">
      <c r="E250" s="2"/>
    </row>
    <row r="251" ht="12.75" customHeight="1" spans="5:5">
      <c r="E251" s="2"/>
    </row>
    <row r="252" ht="12.75" customHeight="1" spans="5:5">
      <c r="E252" s="2"/>
    </row>
    <row r="253" ht="12.75" customHeight="1" spans="5:5">
      <c r="E253" s="2"/>
    </row>
    <row r="254" ht="12.75" customHeight="1" spans="5:5">
      <c r="E254" s="2"/>
    </row>
    <row r="255" ht="12.75" customHeight="1" spans="5:5">
      <c r="E255" s="2"/>
    </row>
    <row r="256" ht="12.75" customHeight="1" spans="5:5">
      <c r="E256" s="2"/>
    </row>
    <row r="257" ht="12.75" customHeight="1" spans="5:5">
      <c r="E257" s="2"/>
    </row>
    <row r="258" ht="12.75" customHeight="1" spans="5:5">
      <c r="E258" s="2"/>
    </row>
    <row r="259" ht="12.75" customHeight="1" spans="5:5">
      <c r="E259" s="2"/>
    </row>
    <row r="260" ht="12.75" customHeight="1" spans="5:5">
      <c r="E260" s="2"/>
    </row>
    <row r="261" ht="12.75" customHeight="1" spans="5:5">
      <c r="E261" s="2"/>
    </row>
    <row r="262" ht="12.75" customHeight="1" spans="5:5">
      <c r="E262" s="2"/>
    </row>
    <row r="263" ht="12.75" customHeight="1" spans="5:5">
      <c r="E263" s="2"/>
    </row>
    <row r="264" ht="12.75" customHeight="1" spans="5:5">
      <c r="E264" s="2"/>
    </row>
    <row r="265" ht="12.75" customHeight="1" spans="5:5">
      <c r="E265" s="2"/>
    </row>
    <row r="266" ht="12.75" customHeight="1" spans="5:5">
      <c r="E266" s="2"/>
    </row>
    <row r="267" ht="12.75" customHeight="1" spans="5:5">
      <c r="E267" s="2"/>
    </row>
    <row r="268" ht="12.75" customHeight="1" spans="5:5">
      <c r="E268" s="2"/>
    </row>
    <row r="269" ht="12.75" customHeight="1" spans="5:5">
      <c r="E269" s="2"/>
    </row>
    <row r="270" ht="12.75" customHeight="1" spans="5:5">
      <c r="E270" s="2"/>
    </row>
    <row r="271" ht="12.75" customHeight="1" spans="5:5">
      <c r="E271" s="2"/>
    </row>
    <row r="272" ht="12.75" customHeight="1" spans="5:5">
      <c r="E272" s="2"/>
    </row>
    <row r="273" ht="12.75" customHeight="1" spans="5:5">
      <c r="E273" s="2"/>
    </row>
    <row r="274" ht="12.75" customHeight="1" spans="5:5">
      <c r="E274" s="2"/>
    </row>
    <row r="275" ht="12.75" customHeight="1" spans="5:5">
      <c r="E275" s="2"/>
    </row>
    <row r="276" ht="12.75" customHeight="1" spans="5:5">
      <c r="E276" s="2"/>
    </row>
    <row r="277" ht="12.75" customHeight="1" spans="5:5">
      <c r="E277" s="2"/>
    </row>
    <row r="278" ht="12.75" customHeight="1" spans="5:5">
      <c r="E278" s="2"/>
    </row>
    <row r="279" ht="12.75" customHeight="1" spans="5:5">
      <c r="E279" s="2"/>
    </row>
    <row r="280" ht="12.75" customHeight="1" spans="5:5">
      <c r="E280" s="2"/>
    </row>
    <row r="281" ht="12.75" customHeight="1" spans="5:5">
      <c r="E281" s="2"/>
    </row>
    <row r="282" ht="12.75" customHeight="1" spans="5:5">
      <c r="E282" s="2"/>
    </row>
    <row r="283" ht="12.75" customHeight="1" spans="5:5">
      <c r="E283" s="2"/>
    </row>
    <row r="284" ht="12.75" customHeight="1" spans="5:5">
      <c r="E284" s="2"/>
    </row>
    <row r="285" ht="12.75" customHeight="1" spans="5:5">
      <c r="E285" s="2"/>
    </row>
    <row r="286" ht="12.75" customHeight="1" spans="5:5">
      <c r="E286" s="2"/>
    </row>
    <row r="287" ht="12.75" customHeight="1" spans="5:5">
      <c r="E287" s="2"/>
    </row>
    <row r="288" ht="12.75" customHeight="1" spans="5:5">
      <c r="E288" s="2"/>
    </row>
    <row r="289" ht="12.75" customHeight="1" spans="5:5">
      <c r="E289" s="2"/>
    </row>
    <row r="290" ht="12.75" customHeight="1" spans="5:5">
      <c r="E290" s="2"/>
    </row>
    <row r="291" ht="12.75" customHeight="1" spans="5:5">
      <c r="E291" s="2"/>
    </row>
    <row r="292" ht="12.75" customHeight="1" spans="5:5">
      <c r="E292" s="2"/>
    </row>
    <row r="293" ht="12.75" customHeight="1" spans="5:5">
      <c r="E293" s="2"/>
    </row>
    <row r="294" ht="12.75" customHeight="1" spans="5:5">
      <c r="E294" s="2"/>
    </row>
    <row r="295" ht="12.75" customHeight="1" spans="5:5">
      <c r="E295" s="2"/>
    </row>
    <row r="296" ht="12.75" customHeight="1" spans="5:5">
      <c r="E296" s="2"/>
    </row>
    <row r="297" ht="12.75" customHeight="1" spans="5:5">
      <c r="E297" s="2"/>
    </row>
    <row r="298" ht="12.75" customHeight="1" spans="5:5">
      <c r="E298" s="2"/>
    </row>
    <row r="299" ht="12.75" customHeight="1" spans="5:5">
      <c r="E299" s="2"/>
    </row>
    <row r="300" ht="12.75" customHeight="1" spans="5:5">
      <c r="E300" s="2"/>
    </row>
    <row r="301" ht="12.75" customHeight="1" spans="5:5">
      <c r="E301" s="2"/>
    </row>
    <row r="302" ht="12.75" customHeight="1" spans="5:5">
      <c r="E302" s="2"/>
    </row>
    <row r="303" ht="12.75" customHeight="1" spans="5:5">
      <c r="E303" s="2"/>
    </row>
    <row r="304" ht="12.75" customHeight="1" spans="5:5">
      <c r="E304" s="2"/>
    </row>
    <row r="305" ht="12.75" customHeight="1" spans="5:5">
      <c r="E305" s="2"/>
    </row>
    <row r="306" ht="12.75" customHeight="1" spans="5:5">
      <c r="E306" s="2"/>
    </row>
    <row r="307" ht="12.75" customHeight="1" spans="5:5">
      <c r="E307" s="2"/>
    </row>
    <row r="308" ht="12.75" customHeight="1" spans="5:5">
      <c r="E308" s="2"/>
    </row>
    <row r="309" ht="12.75" customHeight="1" spans="5:5">
      <c r="E309" s="2"/>
    </row>
    <row r="310" ht="12.75" customHeight="1" spans="5:5">
      <c r="E310" s="2"/>
    </row>
    <row r="311" ht="12.75" customHeight="1" spans="5:5">
      <c r="E311" s="2"/>
    </row>
    <row r="312" ht="12.75" customHeight="1" spans="5:5">
      <c r="E312" s="2"/>
    </row>
    <row r="313" ht="12.75" customHeight="1" spans="5:5">
      <c r="E313" s="2"/>
    </row>
    <row r="314" ht="12.75" customHeight="1" spans="5:5">
      <c r="E314" s="2"/>
    </row>
    <row r="315" ht="12.75" customHeight="1" spans="5:5">
      <c r="E315" s="2"/>
    </row>
    <row r="316" ht="12.75" customHeight="1" spans="5:5">
      <c r="E316" s="2"/>
    </row>
    <row r="317" ht="12.75" customHeight="1" spans="5:5">
      <c r="E317" s="2"/>
    </row>
    <row r="318" ht="12.75" customHeight="1" spans="5:5">
      <c r="E318" s="2"/>
    </row>
    <row r="319" ht="12.75" customHeight="1" spans="5:5">
      <c r="E319" s="2"/>
    </row>
    <row r="320" ht="12.75" customHeight="1" spans="5:5">
      <c r="E320" s="2"/>
    </row>
    <row r="321" ht="12.75" customHeight="1" spans="5:5">
      <c r="E321" s="2"/>
    </row>
    <row r="322" ht="12.75" customHeight="1" spans="5:5">
      <c r="E322" s="2"/>
    </row>
    <row r="323" ht="12.75" customHeight="1" spans="5:5">
      <c r="E323" s="2"/>
    </row>
    <row r="324" ht="12.75" customHeight="1" spans="5:5">
      <c r="E324" s="2"/>
    </row>
    <row r="325" ht="12.75" customHeight="1" spans="5:5">
      <c r="E325" s="2"/>
    </row>
    <row r="326" ht="12.75" customHeight="1" spans="5:5">
      <c r="E326" s="2"/>
    </row>
    <row r="327" ht="12.75" customHeight="1" spans="5:5">
      <c r="E327" s="2"/>
    </row>
    <row r="328" ht="12.75" customHeight="1" spans="5:5">
      <c r="E328" s="2"/>
    </row>
    <row r="329" ht="12.75" customHeight="1" spans="5:5">
      <c r="E329" s="2"/>
    </row>
    <row r="330" ht="12.75" customHeight="1" spans="5:5">
      <c r="E330" s="2"/>
    </row>
    <row r="331" ht="12.75" customHeight="1" spans="5:5">
      <c r="E331" s="2"/>
    </row>
    <row r="332" ht="12.75" customHeight="1" spans="5:5">
      <c r="E332" s="2"/>
    </row>
    <row r="333" ht="12.75" customHeight="1" spans="5:5">
      <c r="E333" s="2"/>
    </row>
    <row r="334" ht="12.75" customHeight="1" spans="5:5">
      <c r="E334" s="2"/>
    </row>
    <row r="335" ht="12.75" customHeight="1" spans="5:5">
      <c r="E335" s="2"/>
    </row>
    <row r="336" ht="12.75" customHeight="1" spans="5:5">
      <c r="E336" s="2"/>
    </row>
    <row r="337" ht="12.75" customHeight="1" spans="5:5">
      <c r="E337" s="2"/>
    </row>
    <row r="338" ht="12.75" customHeight="1" spans="5:5">
      <c r="E338" s="2"/>
    </row>
    <row r="339" ht="12.75" customHeight="1" spans="5:5">
      <c r="E339" s="2"/>
    </row>
    <row r="340" ht="12.75" customHeight="1" spans="5:5">
      <c r="E340" s="2"/>
    </row>
    <row r="341" ht="12.75" customHeight="1" spans="5:5">
      <c r="E341" s="2"/>
    </row>
    <row r="342" ht="12.75" customHeight="1" spans="5:5">
      <c r="E342" s="2"/>
    </row>
    <row r="343" ht="12.75" customHeight="1" spans="5:5">
      <c r="E343" s="2"/>
    </row>
    <row r="344" ht="12.75" customHeight="1" spans="5:5">
      <c r="E344" s="2"/>
    </row>
    <row r="345" ht="12.75" customHeight="1" spans="5:5">
      <c r="E345" s="2"/>
    </row>
    <row r="346" ht="12.75" customHeight="1" spans="5:5">
      <c r="E346" s="2"/>
    </row>
    <row r="347" ht="12.75" customHeight="1" spans="5:5">
      <c r="E347" s="2"/>
    </row>
    <row r="348" ht="12.75" customHeight="1" spans="5:5">
      <c r="E348" s="2"/>
    </row>
    <row r="349" ht="12.75" customHeight="1" spans="5:5">
      <c r="E349" s="2"/>
    </row>
    <row r="350" ht="12.75" customHeight="1" spans="5:5">
      <c r="E350" s="2"/>
    </row>
    <row r="351" ht="12.75" customHeight="1" spans="5:5">
      <c r="E351" s="2"/>
    </row>
    <row r="352" ht="12.75" customHeight="1" spans="5:5">
      <c r="E352" s="2"/>
    </row>
    <row r="353" ht="12.75" customHeight="1" spans="5:5">
      <c r="E353" s="2"/>
    </row>
    <row r="354" ht="12.75" customHeight="1" spans="5:5">
      <c r="E354" s="2"/>
    </row>
    <row r="355" ht="12.75" customHeight="1" spans="5:5">
      <c r="E355" s="2"/>
    </row>
    <row r="356" ht="12.75" customHeight="1" spans="5:5">
      <c r="E356" s="2"/>
    </row>
    <row r="357" ht="12.75" customHeight="1" spans="5:5">
      <c r="E357" s="2"/>
    </row>
    <row r="358" ht="12.75" customHeight="1" spans="5:5">
      <c r="E358" s="2"/>
    </row>
    <row r="359" ht="12.75" customHeight="1" spans="5:5">
      <c r="E359" s="2"/>
    </row>
    <row r="360" ht="12.75" customHeight="1" spans="5:5">
      <c r="E360" s="2"/>
    </row>
    <row r="361" ht="12.75" customHeight="1" spans="5:5">
      <c r="E361" s="2"/>
    </row>
    <row r="362" ht="12.75" customHeight="1" spans="5:5">
      <c r="E362" s="2"/>
    </row>
    <row r="363" ht="12.75" customHeight="1" spans="5:5">
      <c r="E363" s="2"/>
    </row>
    <row r="364" ht="12.75" customHeight="1" spans="5:5">
      <c r="E364" s="2"/>
    </row>
    <row r="365" ht="12.75" customHeight="1" spans="5:5">
      <c r="E365" s="2"/>
    </row>
    <row r="366" ht="12.75" customHeight="1" spans="5:5">
      <c r="E366" s="2"/>
    </row>
    <row r="367" ht="12.75" customHeight="1" spans="5:5">
      <c r="E367" s="2"/>
    </row>
    <row r="368" ht="12.75" customHeight="1" spans="5:5">
      <c r="E368" s="2"/>
    </row>
    <row r="369" ht="12.75" customHeight="1" spans="5:5">
      <c r="E369" s="2"/>
    </row>
    <row r="370" ht="12.75" customHeight="1" spans="5:5">
      <c r="E370" s="2"/>
    </row>
    <row r="371" ht="12.75" customHeight="1" spans="5:5">
      <c r="E371" s="2"/>
    </row>
    <row r="372" ht="12.75" customHeight="1" spans="5:5">
      <c r="E372" s="2"/>
    </row>
    <row r="373" ht="12.75" customHeight="1" spans="5:5">
      <c r="E373" s="2"/>
    </row>
    <row r="374" ht="12.75" customHeight="1" spans="5:5">
      <c r="E374" s="2"/>
    </row>
    <row r="375" ht="12.75" customHeight="1" spans="5:5">
      <c r="E375" s="2"/>
    </row>
    <row r="376" ht="12.75" customHeight="1" spans="5:5">
      <c r="E376" s="2"/>
    </row>
    <row r="377" ht="12.75" customHeight="1" spans="5:5">
      <c r="E377" s="2"/>
    </row>
    <row r="378" ht="12.75" customHeight="1" spans="5:5">
      <c r="E378" s="2"/>
    </row>
    <row r="379" ht="12.75" customHeight="1" spans="5:5">
      <c r="E379" s="2"/>
    </row>
    <row r="380" ht="12.75" customHeight="1" spans="5:5">
      <c r="E380" s="2"/>
    </row>
    <row r="381" ht="12.75" customHeight="1" spans="5:5">
      <c r="E381" s="2"/>
    </row>
    <row r="382" ht="12.75" customHeight="1" spans="5:5">
      <c r="E382" s="2"/>
    </row>
    <row r="383" ht="12.75" customHeight="1" spans="5:5">
      <c r="E383" s="2"/>
    </row>
    <row r="384" ht="12.75" customHeight="1" spans="5:5">
      <c r="E384" s="2"/>
    </row>
    <row r="385" ht="12.75" customHeight="1" spans="5:5">
      <c r="E385" s="2"/>
    </row>
    <row r="386" ht="12.75" customHeight="1" spans="5:5">
      <c r="E386" s="2"/>
    </row>
    <row r="387" ht="12.75" customHeight="1" spans="5:5">
      <c r="E387" s="2"/>
    </row>
    <row r="388" ht="12.75" customHeight="1" spans="5:5">
      <c r="E388" s="2"/>
    </row>
    <row r="389" ht="12.75" customHeight="1" spans="5:5">
      <c r="E389" s="2"/>
    </row>
    <row r="390" ht="12.75" customHeight="1" spans="5:5">
      <c r="E390" s="2"/>
    </row>
    <row r="391" ht="12.75" customHeight="1" spans="5:5">
      <c r="E391" s="2"/>
    </row>
    <row r="392" ht="12.75" customHeight="1" spans="5:5">
      <c r="E392" s="2"/>
    </row>
    <row r="393" ht="12.75" customHeight="1" spans="5:5">
      <c r="E393" s="2"/>
    </row>
    <row r="394" ht="12.75" customHeight="1" spans="5:5">
      <c r="E394" s="2"/>
    </row>
    <row r="395" ht="12.75" customHeight="1" spans="5:5">
      <c r="E395" s="2"/>
    </row>
    <row r="396" ht="12.75" customHeight="1" spans="5:5">
      <c r="E396" s="2"/>
    </row>
    <row r="397" ht="12.75" customHeight="1" spans="5:5">
      <c r="E397" s="2"/>
    </row>
    <row r="398" ht="12.75" customHeight="1" spans="5:5">
      <c r="E398" s="2"/>
    </row>
    <row r="399" ht="12.75" customHeight="1" spans="5:5">
      <c r="E399" s="2"/>
    </row>
    <row r="400" ht="12.75" customHeight="1" spans="5:5">
      <c r="E400" s="2"/>
    </row>
    <row r="401" ht="12.75" customHeight="1" spans="5:5">
      <c r="E401" s="2"/>
    </row>
    <row r="402" ht="12.75" customHeight="1" spans="5:5">
      <c r="E402" s="2"/>
    </row>
    <row r="403" ht="12.75" customHeight="1" spans="5:5">
      <c r="E403" s="2"/>
    </row>
    <row r="404" ht="12.75" customHeight="1" spans="5:5">
      <c r="E404" s="2"/>
    </row>
    <row r="405" ht="12.75" customHeight="1" spans="5:5">
      <c r="E405" s="2"/>
    </row>
    <row r="406" ht="12.75" customHeight="1" spans="5:5">
      <c r="E406" s="2"/>
    </row>
    <row r="407" ht="12.75" customHeight="1" spans="5:5">
      <c r="E407" s="2"/>
    </row>
    <row r="408" ht="12.75" customHeight="1" spans="5:5">
      <c r="E408" s="2"/>
    </row>
    <row r="409" ht="12.75" customHeight="1" spans="5:5">
      <c r="E409" s="2"/>
    </row>
    <row r="410" ht="12.75" customHeight="1" spans="5:5">
      <c r="E410" s="2"/>
    </row>
    <row r="411" ht="12.75" customHeight="1" spans="5:5">
      <c r="E411" s="2"/>
    </row>
    <row r="412" ht="12.75" customHeight="1" spans="5:5">
      <c r="E412" s="2"/>
    </row>
    <row r="413" ht="12.75" customHeight="1" spans="5:5">
      <c r="E413" s="2"/>
    </row>
    <row r="414" ht="12.75" customHeight="1" spans="5:5">
      <c r="E414" s="2"/>
    </row>
    <row r="415" ht="12.75" customHeight="1" spans="5:5">
      <c r="E415" s="2"/>
    </row>
    <row r="416" ht="12.75" customHeight="1" spans="5:5">
      <c r="E416" s="2"/>
    </row>
    <row r="417" ht="12.75" customHeight="1" spans="5:5">
      <c r="E417" s="2"/>
    </row>
    <row r="418" ht="12.75" customHeight="1" spans="5:5">
      <c r="E418" s="2"/>
    </row>
    <row r="419" ht="12.75" customHeight="1" spans="5:5">
      <c r="E419" s="2"/>
    </row>
    <row r="420" ht="12.75" customHeight="1" spans="5:5">
      <c r="E420" s="2"/>
    </row>
    <row r="421" ht="12.75" customHeight="1" spans="5:5">
      <c r="E421" s="2"/>
    </row>
    <row r="422" ht="12.75" customHeight="1" spans="5:5">
      <c r="E422" s="2"/>
    </row>
    <row r="423" ht="12.75" customHeight="1" spans="5:5">
      <c r="E423" s="2"/>
    </row>
    <row r="424" ht="12.75" customHeight="1" spans="5:5">
      <c r="E424" s="2"/>
    </row>
    <row r="425" ht="12.75" customHeight="1" spans="5:5">
      <c r="E425" s="2"/>
    </row>
    <row r="426" ht="12.75" customHeight="1" spans="5:5">
      <c r="E426" s="2"/>
    </row>
    <row r="427" ht="12.75" customHeight="1" spans="5:5">
      <c r="E427" s="2"/>
    </row>
    <row r="428" ht="12.75" customHeight="1" spans="5:5">
      <c r="E428" s="2"/>
    </row>
    <row r="429" ht="12.75" customHeight="1" spans="5:5">
      <c r="E429" s="2"/>
    </row>
    <row r="430" ht="12.75" customHeight="1" spans="5:5">
      <c r="E430" s="2"/>
    </row>
    <row r="431" ht="12.75" customHeight="1" spans="5:5">
      <c r="E431" s="2"/>
    </row>
    <row r="432" ht="12.75" customHeight="1" spans="5:5">
      <c r="E432" s="2"/>
    </row>
    <row r="433" ht="12.75" customHeight="1" spans="5:5">
      <c r="E433" s="2"/>
    </row>
    <row r="434" ht="12.75" customHeight="1" spans="5:5">
      <c r="E434" s="2"/>
    </row>
    <row r="435" ht="12.75" customHeight="1" spans="5:5">
      <c r="E435" s="2"/>
    </row>
    <row r="436" ht="12.75" customHeight="1" spans="5:5">
      <c r="E436" s="2"/>
    </row>
    <row r="437" ht="12.75" customHeight="1" spans="5:5">
      <c r="E437" s="2"/>
    </row>
    <row r="438" ht="12.75" customHeight="1" spans="5:5">
      <c r="E438" s="2"/>
    </row>
    <row r="439" ht="12.75" customHeight="1" spans="5:5">
      <c r="E439" s="2"/>
    </row>
    <row r="440" ht="12.75" customHeight="1" spans="5:5">
      <c r="E440" s="2"/>
    </row>
    <row r="441" ht="12.75" customHeight="1" spans="5:5">
      <c r="E441" s="2"/>
    </row>
    <row r="442" ht="12.75" customHeight="1" spans="5:5">
      <c r="E442" s="2"/>
    </row>
    <row r="443" ht="12.75" customHeight="1" spans="5:5">
      <c r="E443" s="2"/>
    </row>
    <row r="444" ht="12.75" customHeight="1" spans="5:5">
      <c r="E444" s="2"/>
    </row>
    <row r="445" ht="12.75" customHeight="1" spans="5:5">
      <c r="E445" s="2"/>
    </row>
    <row r="446" ht="12.75" customHeight="1" spans="5:5">
      <c r="E446" s="2"/>
    </row>
    <row r="447" ht="12.75" customHeight="1" spans="5:5">
      <c r="E447" s="2"/>
    </row>
    <row r="448" ht="12.75" customHeight="1" spans="5:5">
      <c r="E448" s="2"/>
    </row>
    <row r="449" ht="12.75" customHeight="1" spans="5:5">
      <c r="E449" s="2"/>
    </row>
    <row r="450" ht="12.75" customHeight="1" spans="5:5">
      <c r="E450" s="2"/>
    </row>
    <row r="451" ht="12.75" customHeight="1" spans="5:5">
      <c r="E451" s="2"/>
    </row>
    <row r="452" ht="12.75" customHeight="1" spans="5:5">
      <c r="E452" s="2"/>
    </row>
    <row r="453" ht="12.75" customHeight="1" spans="5:5">
      <c r="E453" s="2"/>
    </row>
    <row r="454" ht="12.75" customHeight="1" spans="5:5">
      <c r="E454" s="2"/>
    </row>
    <row r="455" ht="12.75" customHeight="1" spans="5:5">
      <c r="E455" s="2"/>
    </row>
    <row r="456" ht="12.75" customHeight="1" spans="5:5">
      <c r="E456" s="2"/>
    </row>
    <row r="457" ht="12.75" customHeight="1" spans="5:5">
      <c r="E457" s="2"/>
    </row>
    <row r="458" ht="12.75" customHeight="1" spans="5:5">
      <c r="E458" s="2"/>
    </row>
    <row r="459" ht="12.75" customHeight="1" spans="5:5">
      <c r="E459" s="2"/>
    </row>
    <row r="460" ht="12.75" customHeight="1" spans="5:5">
      <c r="E460" s="2"/>
    </row>
    <row r="461" ht="12.75" customHeight="1" spans="5:5">
      <c r="E461" s="2"/>
    </row>
    <row r="462" ht="12.75" customHeight="1" spans="5:5">
      <c r="E462" s="2"/>
    </row>
    <row r="463" ht="12.75" customHeight="1" spans="5:5">
      <c r="E463" s="2"/>
    </row>
    <row r="464" ht="12.75" customHeight="1" spans="5:5">
      <c r="E464" s="2"/>
    </row>
    <row r="465" ht="12.75" customHeight="1" spans="5:5">
      <c r="E465" s="2"/>
    </row>
    <row r="466" ht="12.75" customHeight="1" spans="5:5">
      <c r="E466" s="2"/>
    </row>
    <row r="467" ht="12.75" customHeight="1" spans="5:5">
      <c r="E467" s="2"/>
    </row>
    <row r="468" ht="12.75" customHeight="1" spans="5:5">
      <c r="E468" s="2"/>
    </row>
    <row r="469" ht="12.75" customHeight="1" spans="5:5">
      <c r="E469" s="2"/>
    </row>
    <row r="470" ht="12.75" customHeight="1" spans="5:5">
      <c r="E470" s="2"/>
    </row>
    <row r="471" ht="12.75" customHeight="1" spans="5:5">
      <c r="E471" s="2"/>
    </row>
    <row r="472" ht="12.75" customHeight="1" spans="5:5">
      <c r="E472" s="2"/>
    </row>
    <row r="473" ht="12.75" customHeight="1" spans="5:5">
      <c r="E473" s="2"/>
    </row>
    <row r="474" ht="12.75" customHeight="1" spans="5:5">
      <c r="E474" s="2"/>
    </row>
    <row r="475" ht="12.75" customHeight="1" spans="5:5">
      <c r="E475" s="2"/>
    </row>
    <row r="476" ht="12.75" customHeight="1" spans="5:5">
      <c r="E476" s="2"/>
    </row>
    <row r="477" ht="12.75" customHeight="1" spans="5:5">
      <c r="E477" s="2"/>
    </row>
    <row r="478" ht="12.75" customHeight="1" spans="5:5">
      <c r="E478" s="2"/>
    </row>
    <row r="479" ht="12.75" customHeight="1" spans="5:5">
      <c r="E479" s="2"/>
    </row>
    <row r="480" ht="12.75" customHeight="1" spans="5:5">
      <c r="E480" s="2"/>
    </row>
    <row r="481" ht="12.75" customHeight="1" spans="5:5">
      <c r="E481" s="2"/>
    </row>
    <row r="482" ht="12.75" customHeight="1" spans="5:5">
      <c r="E482" s="2"/>
    </row>
    <row r="483" ht="12.75" customHeight="1" spans="5:5">
      <c r="E483" s="2"/>
    </row>
    <row r="484" ht="12.75" customHeight="1" spans="5:5">
      <c r="E484" s="2"/>
    </row>
    <row r="485" ht="12.75" customHeight="1" spans="5:5">
      <c r="E485" s="2"/>
    </row>
    <row r="486" ht="12.75" customHeight="1" spans="5:5">
      <c r="E486" s="2"/>
    </row>
    <row r="487" ht="12.75" customHeight="1" spans="5:5">
      <c r="E487" s="2"/>
    </row>
    <row r="488" ht="12.75" customHeight="1" spans="5:5">
      <c r="E488" s="2"/>
    </row>
    <row r="489" ht="12.75" customHeight="1" spans="5:5">
      <c r="E489" s="2"/>
    </row>
    <row r="490" ht="12.75" customHeight="1" spans="5:5">
      <c r="E490" s="2"/>
    </row>
    <row r="491" ht="12.75" customHeight="1" spans="5:5">
      <c r="E491" s="2"/>
    </row>
    <row r="492" ht="12.75" customHeight="1" spans="5:5">
      <c r="E492" s="2"/>
    </row>
    <row r="493" ht="12.75" customHeight="1" spans="5:5">
      <c r="E493" s="2"/>
    </row>
    <row r="494" ht="12.75" customHeight="1" spans="5:5">
      <c r="E494" s="2"/>
    </row>
    <row r="495" ht="12.75" customHeight="1" spans="5:5">
      <c r="E495" s="2"/>
    </row>
    <row r="496" ht="12.75" customHeight="1" spans="5:5">
      <c r="E496" s="2"/>
    </row>
    <row r="497" ht="12.75" customHeight="1" spans="5:5">
      <c r="E497" s="2"/>
    </row>
    <row r="498" ht="12.75" customHeight="1" spans="5:5">
      <c r="E498" s="2"/>
    </row>
    <row r="499" ht="12.75" customHeight="1" spans="5:5">
      <c r="E499" s="2"/>
    </row>
    <row r="500" ht="12.75" customHeight="1" spans="5:5">
      <c r="E500" s="2"/>
    </row>
    <row r="501" ht="12.75" customHeight="1" spans="5:5">
      <c r="E501" s="2"/>
    </row>
    <row r="502" ht="12.75" customHeight="1" spans="5:5">
      <c r="E502" s="2"/>
    </row>
    <row r="503" ht="12.75" customHeight="1" spans="5:5">
      <c r="E503" s="2"/>
    </row>
    <row r="504" ht="12.75" customHeight="1" spans="5:5">
      <c r="E504" s="2"/>
    </row>
    <row r="505" ht="12.75" customHeight="1" spans="5:5">
      <c r="E505" s="2"/>
    </row>
    <row r="506" ht="12.75" customHeight="1" spans="5:5">
      <c r="E506" s="2"/>
    </row>
    <row r="507" ht="12.75" customHeight="1" spans="5:5">
      <c r="E507" s="2"/>
    </row>
    <row r="508" ht="12.75" customHeight="1" spans="5:5">
      <c r="E508" s="2"/>
    </row>
    <row r="509" ht="12.75" customHeight="1" spans="5:5">
      <c r="E509" s="2"/>
    </row>
    <row r="510" ht="12.75" customHeight="1" spans="5:5">
      <c r="E510" s="2"/>
    </row>
    <row r="511" ht="12.75" customHeight="1" spans="5:5">
      <c r="E511" s="2"/>
    </row>
    <row r="512" ht="12.75" customHeight="1" spans="5:5">
      <c r="E512" s="2"/>
    </row>
    <row r="513" ht="12.75" customHeight="1" spans="5:5">
      <c r="E513" s="2"/>
    </row>
    <row r="514" ht="12.75" customHeight="1" spans="5:5">
      <c r="E514" s="2"/>
    </row>
    <row r="515" ht="12.75" customHeight="1" spans="5:5">
      <c r="E515" s="2"/>
    </row>
    <row r="516" ht="12.75" customHeight="1" spans="5:5">
      <c r="E516" s="2"/>
    </row>
    <row r="517" ht="12.75" customHeight="1" spans="5:5">
      <c r="E517" s="2"/>
    </row>
    <row r="518" ht="12.75" customHeight="1" spans="5:5">
      <c r="E518" s="2"/>
    </row>
    <row r="519" ht="12.75" customHeight="1" spans="5:5">
      <c r="E519" s="2"/>
    </row>
    <row r="520" ht="12.75" customHeight="1" spans="5:5">
      <c r="E520" s="2"/>
    </row>
    <row r="521" ht="12.75" customHeight="1" spans="5:5">
      <c r="E521" s="2"/>
    </row>
    <row r="522" ht="12.75" customHeight="1" spans="5:5">
      <c r="E522" s="2"/>
    </row>
    <row r="523" ht="12.75" customHeight="1" spans="5:5">
      <c r="E523" s="2"/>
    </row>
    <row r="524" ht="12.75" customHeight="1" spans="5:5">
      <c r="E524" s="2"/>
    </row>
    <row r="525" ht="12.75" customHeight="1" spans="5:5">
      <c r="E525" s="2"/>
    </row>
    <row r="526" ht="12.75" customHeight="1" spans="5:5">
      <c r="E526" s="2"/>
    </row>
    <row r="527" ht="12.75" customHeight="1" spans="5:5">
      <c r="E527" s="2"/>
    </row>
    <row r="528" ht="12.75" customHeight="1" spans="5:5">
      <c r="E528" s="2"/>
    </row>
    <row r="529" ht="12.75" customHeight="1" spans="5:5">
      <c r="E529" s="2"/>
    </row>
    <row r="530" ht="12.75" customHeight="1" spans="5:5">
      <c r="E530" s="2"/>
    </row>
    <row r="531" ht="12.75" customHeight="1" spans="5:5">
      <c r="E531" s="2"/>
    </row>
    <row r="532" ht="12.75" customHeight="1" spans="5:5">
      <c r="E532" s="2"/>
    </row>
    <row r="533" ht="12.75" customHeight="1" spans="5:5">
      <c r="E533" s="2"/>
    </row>
    <row r="534" ht="12.75" customHeight="1" spans="5:5">
      <c r="E534" s="2"/>
    </row>
    <row r="535" ht="12.75" customHeight="1" spans="5:5">
      <c r="E535" s="2"/>
    </row>
    <row r="536" ht="12.75" customHeight="1" spans="5:5">
      <c r="E536" s="2"/>
    </row>
    <row r="537" ht="12.75" customHeight="1" spans="5:5">
      <c r="E537" s="2"/>
    </row>
    <row r="538" ht="12.75" customHeight="1" spans="5:5">
      <c r="E538" s="2"/>
    </row>
    <row r="539" ht="12.75" customHeight="1" spans="5:5">
      <c r="E539" s="2"/>
    </row>
    <row r="540" ht="12.75" customHeight="1" spans="5:5">
      <c r="E540" s="2"/>
    </row>
    <row r="541" ht="12.75" customHeight="1" spans="5:5">
      <c r="E541" s="2"/>
    </row>
    <row r="542" ht="12.75" customHeight="1" spans="5:5">
      <c r="E542" s="2"/>
    </row>
    <row r="543" ht="12.75" customHeight="1" spans="5:5">
      <c r="E543" s="2"/>
    </row>
    <row r="544" ht="12.75" customHeight="1" spans="5:5">
      <c r="E544" s="2"/>
    </row>
    <row r="545" ht="12.75" customHeight="1" spans="5:5">
      <c r="E545" s="2"/>
    </row>
    <row r="546" ht="12.75" customHeight="1" spans="5:5">
      <c r="E546" s="2"/>
    </row>
    <row r="547" ht="12.75" customHeight="1" spans="5:5">
      <c r="E547" s="2"/>
    </row>
    <row r="548" ht="12.75" customHeight="1" spans="5:5">
      <c r="E548" s="2"/>
    </row>
    <row r="549" ht="12.75" customHeight="1" spans="5:5">
      <c r="E549" s="2"/>
    </row>
    <row r="550" ht="12.75" customHeight="1" spans="5:5">
      <c r="E550" s="2"/>
    </row>
    <row r="551" ht="12.75" customHeight="1" spans="5:5">
      <c r="E551" s="2"/>
    </row>
    <row r="552" ht="12.75" customHeight="1" spans="5:5">
      <c r="E552" s="2"/>
    </row>
    <row r="553" ht="12.75" customHeight="1" spans="5:5">
      <c r="E553" s="2"/>
    </row>
    <row r="554" ht="12.75" customHeight="1" spans="5:5">
      <c r="E554" s="2"/>
    </row>
    <row r="555" ht="12.75" customHeight="1" spans="5:5">
      <c r="E555" s="2"/>
    </row>
    <row r="556" ht="12.75" customHeight="1" spans="5:5">
      <c r="E556" s="2"/>
    </row>
    <row r="557" ht="12.75" customHeight="1" spans="5:5">
      <c r="E557" s="2"/>
    </row>
    <row r="558" ht="12.75" customHeight="1" spans="5:5">
      <c r="E558" s="2"/>
    </row>
    <row r="559" ht="12.75" customHeight="1" spans="5:5">
      <c r="E559" s="2"/>
    </row>
    <row r="560" ht="12.75" customHeight="1" spans="5:5">
      <c r="E560" s="2"/>
    </row>
    <row r="561" ht="12.75" customHeight="1" spans="5:5">
      <c r="E561" s="2"/>
    </row>
    <row r="562" ht="12.75" customHeight="1" spans="5:5">
      <c r="E562" s="2"/>
    </row>
    <row r="563" ht="12.75" customHeight="1" spans="5:5">
      <c r="E563" s="2"/>
    </row>
    <row r="564" ht="12.75" customHeight="1" spans="5:5">
      <c r="E564" s="2"/>
    </row>
    <row r="565" ht="12.75" customHeight="1" spans="5:5">
      <c r="E565" s="2"/>
    </row>
    <row r="566" ht="12.75" customHeight="1" spans="5:5">
      <c r="E566" s="2"/>
    </row>
    <row r="567" ht="12.75" customHeight="1" spans="5:5">
      <c r="E567" s="2"/>
    </row>
    <row r="568" ht="12.75" customHeight="1" spans="5:5">
      <c r="E568" s="2"/>
    </row>
    <row r="569" ht="12.75" customHeight="1" spans="5:5">
      <c r="E569" s="2"/>
    </row>
    <row r="570" ht="12.75" customHeight="1" spans="5:5">
      <c r="E570" s="2"/>
    </row>
    <row r="571" ht="12.75" customHeight="1" spans="5:5">
      <c r="E571" s="2"/>
    </row>
    <row r="572" ht="12.75" customHeight="1" spans="5:5">
      <c r="E572" s="2"/>
    </row>
    <row r="573" ht="12.75" customHeight="1" spans="5:5">
      <c r="E573" s="2"/>
    </row>
    <row r="574" ht="12.75" customHeight="1" spans="5:5">
      <c r="E574" s="2"/>
    </row>
    <row r="575" ht="12.75" customHeight="1" spans="5:5">
      <c r="E575" s="2"/>
    </row>
    <row r="576" ht="12.75" customHeight="1" spans="5:5">
      <c r="E576" s="2"/>
    </row>
    <row r="577" ht="12.75" customHeight="1" spans="5:5">
      <c r="E577" s="2"/>
    </row>
    <row r="578" ht="12.75" customHeight="1" spans="5:5">
      <c r="E578" s="2"/>
    </row>
    <row r="579" ht="12.75" customHeight="1" spans="5:5">
      <c r="E579" s="2"/>
    </row>
    <row r="580" ht="12.75" customHeight="1" spans="5:5">
      <c r="E580" s="2"/>
    </row>
    <row r="581" ht="12.75" customHeight="1" spans="5:5">
      <c r="E581" s="2"/>
    </row>
    <row r="582" ht="12.75" customHeight="1" spans="5:5">
      <c r="E582" s="2"/>
    </row>
    <row r="583" ht="12.75" customHeight="1" spans="5:5">
      <c r="E583" s="2"/>
    </row>
    <row r="584" ht="12.75" customHeight="1" spans="5:5">
      <c r="E584" s="2"/>
    </row>
    <row r="585" ht="12.75" customHeight="1" spans="5:5">
      <c r="E585" s="2"/>
    </row>
    <row r="586" ht="12.75" customHeight="1" spans="5:5">
      <c r="E586" s="2"/>
    </row>
    <row r="587" ht="12.75" customHeight="1" spans="5:5">
      <c r="E587" s="2"/>
    </row>
    <row r="588" ht="12.75" customHeight="1" spans="5:5">
      <c r="E588" s="2"/>
    </row>
    <row r="589" ht="12.75" customHeight="1" spans="5:5">
      <c r="E589" s="2"/>
    </row>
    <row r="590" ht="12.75" customHeight="1" spans="5:5">
      <c r="E590" s="2"/>
    </row>
    <row r="591" ht="12.75" customHeight="1" spans="5:5">
      <c r="E591" s="2"/>
    </row>
    <row r="592" ht="12.75" customHeight="1" spans="5:5">
      <c r="E592" s="2"/>
    </row>
    <row r="593" ht="12.75" customHeight="1" spans="5:5">
      <c r="E593" s="2"/>
    </row>
    <row r="594" ht="12.75" customHeight="1" spans="5:5">
      <c r="E594" s="2"/>
    </row>
    <row r="595" ht="12.75" customHeight="1" spans="5:5">
      <c r="E595" s="2"/>
    </row>
    <row r="596" ht="12.75" customHeight="1" spans="5:5">
      <c r="E596" s="2"/>
    </row>
    <row r="597" ht="12.75" customHeight="1" spans="5:5">
      <c r="E597" s="2"/>
    </row>
    <row r="598" ht="12.75" customHeight="1" spans="5:5">
      <c r="E598" s="2"/>
    </row>
    <row r="599" ht="12.75" customHeight="1" spans="5:5">
      <c r="E599" s="2"/>
    </row>
    <row r="600" ht="12.75" customHeight="1" spans="5:5">
      <c r="E600" s="2"/>
    </row>
    <row r="601" ht="12.75" customHeight="1" spans="5:5">
      <c r="E601" s="2"/>
    </row>
    <row r="602" ht="12.75" customHeight="1" spans="5:5">
      <c r="E602" s="2"/>
    </row>
    <row r="603" ht="12.75" customHeight="1" spans="5:5">
      <c r="E603" s="2"/>
    </row>
    <row r="604" ht="12.75" customHeight="1" spans="5:5">
      <c r="E604" s="2"/>
    </row>
    <row r="605" ht="12.75" customHeight="1" spans="5:5">
      <c r="E605" s="2"/>
    </row>
    <row r="606" ht="12.75" customHeight="1" spans="5:5">
      <c r="E606" s="2"/>
    </row>
    <row r="607" ht="12.75" customHeight="1" spans="5:5">
      <c r="E607" s="2"/>
    </row>
    <row r="608" ht="12.75" customHeight="1" spans="5:5">
      <c r="E608" s="2"/>
    </row>
    <row r="609" ht="12.75" customHeight="1" spans="5:5">
      <c r="E609" s="2"/>
    </row>
    <row r="610" ht="12.75" customHeight="1" spans="5:5">
      <c r="E610" s="2"/>
    </row>
    <row r="611" ht="12.75" customHeight="1" spans="5:5">
      <c r="E611" s="2"/>
    </row>
    <row r="612" ht="12.75" customHeight="1" spans="5:5">
      <c r="E612" s="2"/>
    </row>
    <row r="613" ht="12.75" customHeight="1" spans="5:5">
      <c r="E613" s="2"/>
    </row>
    <row r="614" ht="12.75" customHeight="1" spans="5:5">
      <c r="E614" s="2"/>
    </row>
    <row r="615" ht="12.75" customHeight="1" spans="5:5">
      <c r="E615" s="2"/>
    </row>
    <row r="616" ht="12.75" customHeight="1" spans="5:5">
      <c r="E616" s="2"/>
    </row>
    <row r="617" ht="12.75" customHeight="1" spans="5:5">
      <c r="E617" s="2"/>
    </row>
    <row r="618" ht="12.75" customHeight="1" spans="5:5">
      <c r="E618" s="2"/>
    </row>
    <row r="619" ht="12.75" customHeight="1" spans="5:5">
      <c r="E619" s="2"/>
    </row>
    <row r="620" ht="12.75" customHeight="1" spans="5:5">
      <c r="E620" s="2"/>
    </row>
    <row r="621" ht="12.75" customHeight="1" spans="5:5">
      <c r="E621" s="2"/>
    </row>
    <row r="622" ht="12.75" customHeight="1" spans="5:5">
      <c r="E622" s="2"/>
    </row>
    <row r="623" ht="12.75" customHeight="1" spans="5:5">
      <c r="E623" s="2"/>
    </row>
    <row r="624" ht="12.75" customHeight="1" spans="5:5">
      <c r="E624" s="2"/>
    </row>
    <row r="625" ht="12.75" customHeight="1" spans="5:5">
      <c r="E625" s="2"/>
    </row>
    <row r="626" ht="12.75" customHeight="1" spans="5:5">
      <c r="E626" s="2"/>
    </row>
    <row r="627" ht="12.75" customHeight="1" spans="5:5">
      <c r="E627" s="2"/>
    </row>
    <row r="628" ht="12.75" customHeight="1" spans="5:5">
      <c r="E628" s="2"/>
    </row>
    <row r="629" ht="12.75" customHeight="1" spans="5:5">
      <c r="E629" s="2"/>
    </row>
    <row r="630" ht="12.75" customHeight="1" spans="5:5">
      <c r="E630" s="2"/>
    </row>
    <row r="631" ht="12.75" customHeight="1" spans="5:5">
      <c r="E631" s="2"/>
    </row>
    <row r="632" ht="12.75" customHeight="1" spans="5:5">
      <c r="E632" s="2"/>
    </row>
    <row r="633" ht="12.75" customHeight="1" spans="5:5">
      <c r="E633" s="2"/>
    </row>
    <row r="634" ht="12.75" customHeight="1" spans="5:5">
      <c r="E634" s="2"/>
    </row>
    <row r="635" ht="12.75" customHeight="1" spans="5:5">
      <c r="E635" s="2"/>
    </row>
    <row r="636" ht="12.75" customHeight="1" spans="5:5">
      <c r="E636" s="2"/>
    </row>
    <row r="637" ht="12.75" customHeight="1" spans="5:5">
      <c r="E637" s="2"/>
    </row>
    <row r="638" ht="12.75" customHeight="1" spans="5:5">
      <c r="E638" s="2"/>
    </row>
    <row r="639" ht="12.75" customHeight="1" spans="5:5">
      <c r="E639" s="2"/>
    </row>
    <row r="640" ht="12.75" customHeight="1" spans="5:5">
      <c r="E640" s="2"/>
    </row>
    <row r="641" ht="12.75" customHeight="1" spans="5:5">
      <c r="E641" s="2"/>
    </row>
    <row r="642" ht="12.75" customHeight="1" spans="5:5">
      <c r="E642" s="2"/>
    </row>
    <row r="643" ht="12.75" customHeight="1" spans="5:5">
      <c r="E643" s="2"/>
    </row>
    <row r="644" ht="12.75" customHeight="1" spans="5:5">
      <c r="E644" s="2"/>
    </row>
    <row r="645" ht="12.75" customHeight="1" spans="5:5">
      <c r="E645" s="2"/>
    </row>
    <row r="646" ht="12.75" customHeight="1" spans="5:5">
      <c r="E646" s="2"/>
    </row>
    <row r="647" ht="12.75" customHeight="1" spans="5:5">
      <c r="E647" s="2"/>
    </row>
    <row r="648" ht="12.75" customHeight="1" spans="5:5">
      <c r="E648" s="2"/>
    </row>
    <row r="649" ht="12.75" customHeight="1" spans="5:5">
      <c r="E649" s="2"/>
    </row>
    <row r="650" ht="12.75" customHeight="1" spans="5:5">
      <c r="E650" s="2"/>
    </row>
    <row r="651" ht="12.75" customHeight="1" spans="5:5">
      <c r="E651" s="2"/>
    </row>
    <row r="652" ht="12.75" customHeight="1" spans="5:5">
      <c r="E652" s="2"/>
    </row>
    <row r="653" ht="12.75" customHeight="1" spans="5:5">
      <c r="E653" s="2"/>
    </row>
    <row r="654" ht="12.75" customHeight="1" spans="5:5">
      <c r="E654" s="2"/>
    </row>
    <row r="655" ht="12.75" customHeight="1" spans="5:5">
      <c r="E655" s="2"/>
    </row>
    <row r="656" ht="12.75" customHeight="1" spans="5:5">
      <c r="E656" s="2"/>
    </row>
    <row r="657" ht="12.75" customHeight="1" spans="5:5">
      <c r="E657" s="2"/>
    </row>
    <row r="658" ht="12.75" customHeight="1" spans="5:5">
      <c r="E658" s="2"/>
    </row>
    <row r="659" ht="12.75" customHeight="1" spans="5:5">
      <c r="E659" s="2"/>
    </row>
    <row r="660" ht="12.75" customHeight="1" spans="5:5">
      <c r="E660" s="2"/>
    </row>
    <row r="661" ht="12.75" customHeight="1" spans="5:5">
      <c r="E661" s="2"/>
    </row>
    <row r="662" ht="12.75" customHeight="1" spans="5:5">
      <c r="E662" s="2"/>
    </row>
    <row r="663" ht="12.75" customHeight="1" spans="5:5">
      <c r="E663" s="2"/>
    </row>
    <row r="664" ht="12.75" customHeight="1" spans="5:5">
      <c r="E664" s="2"/>
    </row>
    <row r="665" ht="12.75" customHeight="1" spans="5:5">
      <c r="E665" s="2"/>
    </row>
    <row r="666" ht="12.75" customHeight="1" spans="5:5">
      <c r="E666" s="2"/>
    </row>
    <row r="667" ht="12.75" customHeight="1" spans="5:5">
      <c r="E667" s="2"/>
    </row>
    <row r="668" ht="12.75" customHeight="1" spans="5:5">
      <c r="E668" s="2"/>
    </row>
    <row r="669" ht="12.75" customHeight="1" spans="5:5">
      <c r="E669" s="2"/>
    </row>
    <row r="670" ht="12.75" customHeight="1" spans="5:5">
      <c r="E670" s="2"/>
    </row>
    <row r="671" ht="12.75" customHeight="1" spans="5:5">
      <c r="E671" s="2"/>
    </row>
    <row r="672" ht="12.75" customHeight="1" spans="5:5">
      <c r="E672" s="2"/>
    </row>
    <row r="673" ht="12.75" customHeight="1" spans="5:5">
      <c r="E673" s="2"/>
    </row>
    <row r="674" ht="12.75" customHeight="1" spans="5:5">
      <c r="E674" s="2"/>
    </row>
    <row r="675" ht="12.75" customHeight="1" spans="5:5">
      <c r="E675" s="2"/>
    </row>
    <row r="676" ht="12.75" customHeight="1" spans="5:5">
      <c r="E676" s="2"/>
    </row>
    <row r="677" ht="12.75" customHeight="1" spans="5:5">
      <c r="E677" s="2"/>
    </row>
    <row r="678" ht="12.75" customHeight="1" spans="5:5">
      <c r="E678" s="2"/>
    </row>
    <row r="679" ht="12.75" customHeight="1" spans="5:5">
      <c r="E679" s="2"/>
    </row>
    <row r="680" ht="12.75" customHeight="1" spans="5:5">
      <c r="E680" s="2"/>
    </row>
    <row r="681" ht="12.75" customHeight="1" spans="5:5">
      <c r="E681" s="2"/>
    </row>
    <row r="682" ht="12.75" customHeight="1" spans="5:5">
      <c r="E682" s="2"/>
    </row>
    <row r="683" ht="12.75" customHeight="1" spans="5:5">
      <c r="E683" s="2"/>
    </row>
    <row r="684" ht="12.75" customHeight="1" spans="5:5">
      <c r="E684" s="2"/>
    </row>
    <row r="685" ht="12.75" customHeight="1" spans="5:5">
      <c r="E685" s="2"/>
    </row>
    <row r="686" ht="12.75" customHeight="1" spans="5:5">
      <c r="E686" s="2"/>
    </row>
    <row r="687" ht="12.75" customHeight="1" spans="5:5">
      <c r="E687" s="2"/>
    </row>
    <row r="688" ht="12.75" customHeight="1" spans="5:5">
      <c r="E688" s="2"/>
    </row>
    <row r="689" ht="12.75" customHeight="1" spans="5:5">
      <c r="E689" s="2"/>
    </row>
    <row r="690" ht="12.75" customHeight="1" spans="5:5">
      <c r="E690" s="2"/>
    </row>
    <row r="691" ht="12.75" customHeight="1" spans="5:5">
      <c r="E691" s="2"/>
    </row>
    <row r="692" ht="12.75" customHeight="1" spans="5:5">
      <c r="E692" s="2"/>
    </row>
    <row r="693" ht="12.75" customHeight="1" spans="5:5">
      <c r="E693" s="2"/>
    </row>
    <row r="694" ht="12.75" customHeight="1" spans="5:5">
      <c r="E694" s="2"/>
    </row>
    <row r="695" ht="12.75" customHeight="1" spans="5:5">
      <c r="E695" s="2"/>
    </row>
    <row r="696" ht="12.75" customHeight="1" spans="5:5">
      <c r="E696" s="2"/>
    </row>
    <row r="697" ht="12.75" customHeight="1" spans="5:5">
      <c r="E697" s="2"/>
    </row>
    <row r="698" ht="12.75" customHeight="1" spans="5:5">
      <c r="E698" s="2"/>
    </row>
    <row r="699" ht="12.75" customHeight="1" spans="5:5">
      <c r="E699" s="2"/>
    </row>
    <row r="700" ht="12.75" customHeight="1" spans="5:5">
      <c r="E700" s="2"/>
    </row>
    <row r="701" ht="12.75" customHeight="1" spans="5:5">
      <c r="E701" s="2"/>
    </row>
    <row r="702" ht="12.75" customHeight="1" spans="5:5">
      <c r="E702" s="2"/>
    </row>
    <row r="703" ht="12.75" customHeight="1" spans="5:5">
      <c r="E703" s="2"/>
    </row>
    <row r="704" ht="12.75" customHeight="1" spans="5:5">
      <c r="E704" s="2"/>
    </row>
    <row r="705" ht="12.75" customHeight="1" spans="5:5">
      <c r="E705" s="2"/>
    </row>
    <row r="706" ht="12.75" customHeight="1" spans="5:5">
      <c r="E706" s="2"/>
    </row>
    <row r="707" ht="12.75" customHeight="1" spans="5:5">
      <c r="E707" s="2"/>
    </row>
    <row r="708" ht="12.75" customHeight="1" spans="5:5">
      <c r="E708" s="2"/>
    </row>
    <row r="709" ht="12.75" customHeight="1" spans="5:5">
      <c r="E709" s="2"/>
    </row>
    <row r="710" ht="12.75" customHeight="1" spans="5:5">
      <c r="E710" s="2"/>
    </row>
    <row r="711" ht="12.75" customHeight="1" spans="5:5">
      <c r="E711" s="2"/>
    </row>
    <row r="712" ht="12.75" customHeight="1" spans="5:5">
      <c r="E712" s="2"/>
    </row>
    <row r="713" ht="12.75" customHeight="1" spans="5:5">
      <c r="E713" s="2"/>
    </row>
    <row r="714" ht="12.75" customHeight="1" spans="5:5">
      <c r="E714" s="2"/>
    </row>
    <row r="715" ht="12.75" customHeight="1" spans="5:5">
      <c r="E715" s="2"/>
    </row>
    <row r="716" ht="12.75" customHeight="1" spans="5:5">
      <c r="E716" s="2"/>
    </row>
    <row r="717" ht="12.75" customHeight="1" spans="5:5">
      <c r="E717" s="2"/>
    </row>
    <row r="718" ht="12.75" customHeight="1" spans="5:5">
      <c r="E718" s="2"/>
    </row>
    <row r="719" ht="12.75" customHeight="1" spans="5:5">
      <c r="E719" s="2"/>
    </row>
    <row r="720" ht="12.75" customHeight="1" spans="5:5">
      <c r="E720" s="2"/>
    </row>
    <row r="721" ht="12.75" customHeight="1" spans="5:5">
      <c r="E721" s="2"/>
    </row>
    <row r="722" ht="12.75" customHeight="1" spans="5:5">
      <c r="E722" s="2"/>
    </row>
    <row r="723" ht="12.75" customHeight="1" spans="5:5">
      <c r="E723" s="2"/>
    </row>
    <row r="724" ht="12.75" customHeight="1" spans="5:5">
      <c r="E724" s="2"/>
    </row>
    <row r="725" ht="12.75" customHeight="1" spans="5:5">
      <c r="E725" s="2"/>
    </row>
    <row r="726" ht="12.75" customHeight="1" spans="5:5">
      <c r="E726" s="2"/>
    </row>
    <row r="727" ht="12.75" customHeight="1" spans="5:5">
      <c r="E727" s="2"/>
    </row>
    <row r="728" ht="12.75" customHeight="1" spans="5:5">
      <c r="E728" s="2"/>
    </row>
    <row r="729" ht="12.75" customHeight="1" spans="5:5">
      <c r="E729" s="2"/>
    </row>
    <row r="730" ht="12.75" customHeight="1" spans="5:5">
      <c r="E730" s="2"/>
    </row>
    <row r="731" ht="12.75" customHeight="1" spans="5:5">
      <c r="E731" s="2"/>
    </row>
    <row r="732" ht="12.75" customHeight="1" spans="5:5">
      <c r="E732" s="2"/>
    </row>
    <row r="733" ht="12.75" customHeight="1" spans="5:5">
      <c r="E733" s="2"/>
    </row>
    <row r="734" ht="12.75" customHeight="1" spans="5:5">
      <c r="E734" s="2"/>
    </row>
    <row r="735" ht="12.75" customHeight="1" spans="5:5">
      <c r="E735" s="2"/>
    </row>
    <row r="736" ht="12.75" customHeight="1" spans="5:5">
      <c r="E736" s="2"/>
    </row>
    <row r="737" ht="12.75" customHeight="1" spans="5:5">
      <c r="E737" s="2"/>
    </row>
    <row r="738" ht="12.75" customHeight="1" spans="5:5">
      <c r="E738" s="2"/>
    </row>
    <row r="739" ht="12.75" customHeight="1" spans="5:5">
      <c r="E739" s="2"/>
    </row>
    <row r="740" ht="12.75" customHeight="1" spans="5:5">
      <c r="E740" s="2"/>
    </row>
    <row r="741" ht="12.75" customHeight="1" spans="5:5">
      <c r="E741" s="2"/>
    </row>
    <row r="742" ht="12.75" customHeight="1" spans="5:5">
      <c r="E742" s="2"/>
    </row>
    <row r="743" ht="12.75" customHeight="1" spans="5:5">
      <c r="E743" s="2"/>
    </row>
    <row r="744" ht="12.75" customHeight="1" spans="5:5">
      <c r="E744" s="2"/>
    </row>
    <row r="745" ht="12.75" customHeight="1" spans="5:5">
      <c r="E745" s="2"/>
    </row>
    <row r="746" ht="12.75" customHeight="1" spans="5:5">
      <c r="E746" s="2"/>
    </row>
    <row r="747" ht="12.75" customHeight="1" spans="5:5">
      <c r="E747" s="2"/>
    </row>
    <row r="748" ht="12.75" customHeight="1" spans="5:5">
      <c r="E748" s="2"/>
    </row>
    <row r="749" ht="12.75" customHeight="1" spans="5:5">
      <c r="E749" s="2"/>
    </row>
    <row r="750" ht="12.75" customHeight="1" spans="5:5">
      <c r="E750" s="2"/>
    </row>
    <row r="751" ht="12.75" customHeight="1" spans="5:5">
      <c r="E751" s="2"/>
    </row>
    <row r="752" ht="12.75" customHeight="1" spans="5:5">
      <c r="E752" s="2"/>
    </row>
    <row r="753" ht="12.75" customHeight="1" spans="5:5">
      <c r="E753" s="2"/>
    </row>
    <row r="754" ht="12.75" customHeight="1" spans="5:5">
      <c r="E754" s="2"/>
    </row>
    <row r="755" ht="12.75" customHeight="1" spans="5:5">
      <c r="E755" s="2"/>
    </row>
    <row r="756" ht="12.75" customHeight="1" spans="5:5">
      <c r="E756" s="2"/>
    </row>
    <row r="757" ht="12.75" customHeight="1" spans="5:5">
      <c r="E757" s="2"/>
    </row>
    <row r="758" ht="12.75" customHeight="1" spans="5:5">
      <c r="E758" s="2"/>
    </row>
    <row r="759" ht="12.75" customHeight="1" spans="5:5">
      <c r="E759" s="2"/>
    </row>
    <row r="760" ht="12.75" customHeight="1" spans="5:5">
      <c r="E760" s="2"/>
    </row>
    <row r="761" ht="12.75" customHeight="1" spans="5:5">
      <c r="E761" s="2"/>
    </row>
    <row r="762" ht="12.75" customHeight="1" spans="5:5">
      <c r="E762" s="2"/>
    </row>
    <row r="763" ht="12.75" customHeight="1" spans="5:5">
      <c r="E763" s="2"/>
    </row>
    <row r="764" ht="12.75" customHeight="1" spans="5:5">
      <c r="E764" s="2"/>
    </row>
    <row r="765" ht="12.75" customHeight="1" spans="5:5">
      <c r="E765" s="2"/>
    </row>
    <row r="766" ht="12.75" customHeight="1" spans="5:5">
      <c r="E766" s="2"/>
    </row>
    <row r="767" ht="12.75" customHeight="1" spans="5:5">
      <c r="E767" s="2"/>
    </row>
    <row r="768" ht="12.75" customHeight="1" spans="5:5">
      <c r="E768" s="2"/>
    </row>
    <row r="769" ht="12.75" customHeight="1" spans="5:5">
      <c r="E769" s="2"/>
    </row>
    <row r="770" ht="12.75" customHeight="1" spans="5:5">
      <c r="E770" s="2"/>
    </row>
    <row r="771" ht="12.75" customHeight="1" spans="5:5">
      <c r="E771" s="2"/>
    </row>
    <row r="772" ht="12.75" customHeight="1" spans="5:5">
      <c r="E772" s="2"/>
    </row>
    <row r="773" ht="12.75" customHeight="1" spans="5:5">
      <c r="E773" s="2"/>
    </row>
    <row r="774" ht="12.75" customHeight="1" spans="5:5">
      <c r="E774" s="2"/>
    </row>
    <row r="775" ht="12.75" customHeight="1" spans="5:5">
      <c r="E775" s="2"/>
    </row>
    <row r="776" ht="12.75" customHeight="1" spans="5:5">
      <c r="E776" s="2"/>
    </row>
    <row r="777" ht="12.75" customHeight="1" spans="5:5">
      <c r="E777" s="2"/>
    </row>
    <row r="778" ht="12.75" customHeight="1" spans="5:5">
      <c r="E778" s="2"/>
    </row>
    <row r="779" ht="12.75" customHeight="1" spans="5:5">
      <c r="E779" s="2"/>
    </row>
    <row r="780" ht="12.75" customHeight="1" spans="5:5">
      <c r="E780" s="2"/>
    </row>
    <row r="781" ht="12.75" customHeight="1" spans="5:5">
      <c r="E781" s="2"/>
    </row>
    <row r="782" ht="12.75" customHeight="1" spans="5:5">
      <c r="E782" s="2"/>
    </row>
    <row r="783" ht="12.75" customHeight="1" spans="5:5">
      <c r="E783" s="2"/>
    </row>
    <row r="784" ht="12.75" customHeight="1" spans="5:5">
      <c r="E784" s="2"/>
    </row>
    <row r="785" ht="12.75" customHeight="1" spans="5:5">
      <c r="E785" s="2"/>
    </row>
    <row r="786" ht="12.75" customHeight="1" spans="5:5">
      <c r="E786" s="2"/>
    </row>
    <row r="787" ht="12.75" customHeight="1" spans="5:5">
      <c r="E787" s="2"/>
    </row>
    <row r="788" ht="12.75" customHeight="1" spans="5:5">
      <c r="E788" s="2"/>
    </row>
    <row r="789" ht="12.75" customHeight="1" spans="5:5">
      <c r="E789" s="2"/>
    </row>
    <row r="790" ht="12.75" customHeight="1" spans="5:5">
      <c r="E790" s="2"/>
    </row>
    <row r="791" ht="12.75" customHeight="1" spans="5:5">
      <c r="E791" s="2"/>
    </row>
    <row r="792" ht="12.75" customHeight="1" spans="5:5">
      <c r="E792" s="2"/>
    </row>
    <row r="793" ht="12.75" customHeight="1" spans="5:5">
      <c r="E793" s="2"/>
    </row>
    <row r="794" ht="12.75" customHeight="1" spans="5:5">
      <c r="E794" s="2"/>
    </row>
    <row r="795" ht="12.75" customHeight="1" spans="5:5">
      <c r="E795" s="2"/>
    </row>
    <row r="796" ht="12.75" customHeight="1" spans="5:5">
      <c r="E796" s="2"/>
    </row>
    <row r="797" ht="12.75" customHeight="1" spans="5:5">
      <c r="E797" s="2"/>
    </row>
    <row r="798" ht="12.75" customHeight="1" spans="5:5">
      <c r="E798" s="2"/>
    </row>
    <row r="799" ht="12.75" customHeight="1" spans="5:5">
      <c r="E799" s="2"/>
    </row>
    <row r="800" ht="12.75" customHeight="1" spans="5:5">
      <c r="E800" s="2"/>
    </row>
    <row r="801" ht="12.75" customHeight="1" spans="5:5">
      <c r="E801" s="2"/>
    </row>
    <row r="802" ht="12.75" customHeight="1" spans="5:5">
      <c r="E802" s="2"/>
    </row>
    <row r="803" ht="12.75" customHeight="1" spans="5:5">
      <c r="E803" s="2"/>
    </row>
    <row r="804" ht="12.75" customHeight="1" spans="5:5">
      <c r="E804" s="2"/>
    </row>
    <row r="805" ht="12.75" customHeight="1" spans="5:5">
      <c r="E805" s="2"/>
    </row>
    <row r="806" ht="12.75" customHeight="1" spans="5:5">
      <c r="E806" s="2"/>
    </row>
    <row r="807" ht="12.75" customHeight="1" spans="5:5">
      <c r="E807" s="2"/>
    </row>
    <row r="808" ht="12.75" customHeight="1" spans="5:5">
      <c r="E808" s="2"/>
    </row>
    <row r="809" ht="12.75" customHeight="1" spans="5:5">
      <c r="E809" s="2"/>
    </row>
    <row r="810" ht="12.75" customHeight="1" spans="5:5">
      <c r="E810" s="2"/>
    </row>
    <row r="811" ht="12.75" customHeight="1" spans="5:5">
      <c r="E811" s="2"/>
    </row>
    <row r="812" ht="12.75" customHeight="1" spans="5:5">
      <c r="E812" s="2"/>
    </row>
    <row r="813" ht="12.75" customHeight="1" spans="5:5">
      <c r="E813" s="2"/>
    </row>
    <row r="814" ht="12.75" customHeight="1" spans="5:5">
      <c r="E814" s="2"/>
    </row>
    <row r="815" ht="12.75" customHeight="1" spans="5:5">
      <c r="E815" s="2"/>
    </row>
    <row r="816" ht="12.75" customHeight="1" spans="5:5">
      <c r="E816" s="2"/>
    </row>
    <row r="817" ht="12.75" customHeight="1" spans="5:5">
      <c r="E817" s="2"/>
    </row>
    <row r="818" ht="12.75" customHeight="1" spans="5:5">
      <c r="E818" s="2"/>
    </row>
    <row r="819" ht="12.75" customHeight="1" spans="5:5">
      <c r="E819" s="2"/>
    </row>
    <row r="820" ht="12.75" customHeight="1" spans="5:5">
      <c r="E820" s="2"/>
    </row>
    <row r="821" ht="12.75" customHeight="1" spans="5:5">
      <c r="E821" s="2"/>
    </row>
    <row r="822" ht="12.75" customHeight="1" spans="5:5">
      <c r="E822" s="2"/>
    </row>
    <row r="823" ht="12.75" customHeight="1" spans="5:5">
      <c r="E823" s="2"/>
    </row>
    <row r="824" ht="12.75" customHeight="1" spans="5:5">
      <c r="E824" s="2"/>
    </row>
    <row r="825" ht="12.75" customHeight="1" spans="5:5">
      <c r="E825" s="2"/>
    </row>
    <row r="826" ht="12.75" customHeight="1" spans="5:5">
      <c r="E826" s="2"/>
    </row>
    <row r="827" ht="12.75" customHeight="1" spans="5:5">
      <c r="E827" s="2"/>
    </row>
    <row r="828" ht="12.75" customHeight="1" spans="5:5">
      <c r="E828" s="2"/>
    </row>
    <row r="829" ht="12.75" customHeight="1" spans="5:5">
      <c r="E829" s="2"/>
    </row>
    <row r="830" ht="12.75" customHeight="1" spans="5:5">
      <c r="E830" s="2"/>
    </row>
    <row r="831" ht="12.75" customHeight="1" spans="5:5">
      <c r="E831" s="2"/>
    </row>
    <row r="832" ht="12.75" customHeight="1" spans="5:5">
      <c r="E832" s="2"/>
    </row>
    <row r="833" ht="12.75" customHeight="1" spans="5:5">
      <c r="E833" s="2"/>
    </row>
    <row r="834" ht="12.75" customHeight="1" spans="5:5">
      <c r="E834" s="2"/>
    </row>
    <row r="835" ht="12.75" customHeight="1" spans="5:5">
      <c r="E835" s="2"/>
    </row>
    <row r="836" ht="12.75" customHeight="1" spans="5:5">
      <c r="E836" s="2"/>
    </row>
    <row r="837" ht="12.75" customHeight="1" spans="5:5">
      <c r="E837" s="2"/>
    </row>
    <row r="838" ht="12.75" customHeight="1" spans="5:5">
      <c r="E838" s="2"/>
    </row>
    <row r="839" ht="12.75" customHeight="1" spans="5:5">
      <c r="E839" s="2"/>
    </row>
    <row r="840" ht="12.75" customHeight="1" spans="5:5">
      <c r="E840" s="2"/>
    </row>
    <row r="841" ht="12.75" customHeight="1" spans="5:5">
      <c r="E841" s="2"/>
    </row>
    <row r="842" ht="12.75" customHeight="1" spans="5:5">
      <c r="E842" s="2"/>
    </row>
    <row r="843" ht="12.75" customHeight="1" spans="5:5">
      <c r="E843" s="2"/>
    </row>
    <row r="844" ht="12.75" customHeight="1" spans="5:5">
      <c r="E844" s="2"/>
    </row>
    <row r="845" ht="12.75" customHeight="1" spans="5:5">
      <c r="E845" s="2"/>
    </row>
    <row r="846" ht="12.75" customHeight="1" spans="5:5">
      <c r="E846" s="2"/>
    </row>
    <row r="847" ht="12.75" customHeight="1" spans="5:5">
      <c r="E847" s="2"/>
    </row>
    <row r="848" ht="12.75" customHeight="1" spans="5:5">
      <c r="E848" s="2"/>
    </row>
    <row r="849" ht="12.75" customHeight="1" spans="5:5">
      <c r="E849" s="2"/>
    </row>
    <row r="850" ht="12.75" customHeight="1" spans="5:5">
      <c r="E850" s="2"/>
    </row>
    <row r="851" ht="12.75" customHeight="1" spans="5:5">
      <c r="E851" s="2"/>
    </row>
    <row r="852" ht="12.75" customHeight="1" spans="5:5">
      <c r="E852" s="2"/>
    </row>
    <row r="853" ht="12.75" customHeight="1" spans="5:5">
      <c r="E853" s="2"/>
    </row>
    <row r="854" ht="12.75" customHeight="1" spans="5:5">
      <c r="E854" s="2"/>
    </row>
    <row r="855" ht="12.75" customHeight="1" spans="5:5">
      <c r="E855" s="2"/>
    </row>
    <row r="856" ht="12.75" customHeight="1" spans="5:5">
      <c r="E856" s="2"/>
    </row>
    <row r="857" ht="12.75" customHeight="1" spans="5:5">
      <c r="E857" s="2"/>
    </row>
    <row r="858" ht="12.75" customHeight="1" spans="5:5">
      <c r="E858" s="2"/>
    </row>
    <row r="859" ht="12.75" customHeight="1" spans="5:5">
      <c r="E859" s="2"/>
    </row>
    <row r="860" ht="12.75" customHeight="1" spans="5:5">
      <c r="E860" s="2"/>
    </row>
    <row r="861" ht="12.75" customHeight="1" spans="5:5">
      <c r="E861" s="2"/>
    </row>
    <row r="862" ht="12.75" customHeight="1" spans="5:5">
      <c r="E862" s="2"/>
    </row>
    <row r="863" ht="12.75" customHeight="1" spans="5:5">
      <c r="E863" s="2"/>
    </row>
    <row r="864" ht="12.75" customHeight="1" spans="5:5">
      <c r="E864" s="2"/>
    </row>
    <row r="865" ht="12.75" customHeight="1" spans="5:5">
      <c r="E865" s="2"/>
    </row>
    <row r="866" ht="12.75" customHeight="1" spans="5:5">
      <c r="E866" s="2"/>
    </row>
    <row r="867" ht="12.75" customHeight="1" spans="5:5">
      <c r="E867" s="2"/>
    </row>
    <row r="868" ht="12.75" customHeight="1" spans="5:5">
      <c r="E868" s="2"/>
    </row>
    <row r="869" ht="12.75" customHeight="1" spans="5:5">
      <c r="E869" s="2"/>
    </row>
    <row r="870" ht="12.75" customHeight="1" spans="5:5">
      <c r="E870" s="2"/>
    </row>
    <row r="871" ht="12.75" customHeight="1" spans="5:5">
      <c r="E871" s="2"/>
    </row>
    <row r="872" ht="12.75" customHeight="1" spans="5:5">
      <c r="E872" s="2"/>
    </row>
    <row r="873" ht="12.75" customHeight="1" spans="5:5">
      <c r="E873" s="2"/>
    </row>
    <row r="874" ht="12.75" customHeight="1" spans="5:5">
      <c r="E874" s="2"/>
    </row>
    <row r="875" ht="12.75" customHeight="1" spans="5:5">
      <c r="E875" s="2"/>
    </row>
    <row r="876" ht="12.75" customHeight="1" spans="5:5">
      <c r="E876" s="2"/>
    </row>
    <row r="877" ht="12.75" customHeight="1" spans="5:5">
      <c r="E877" s="2"/>
    </row>
    <row r="878" ht="12.75" customHeight="1" spans="5:5">
      <c r="E878" s="2"/>
    </row>
    <row r="879" ht="12.75" customHeight="1" spans="5:5">
      <c r="E879" s="2"/>
    </row>
    <row r="880" ht="12.75" customHeight="1" spans="5:5">
      <c r="E880" s="2"/>
    </row>
    <row r="881" ht="12.75" customHeight="1" spans="5:5">
      <c r="E881" s="2"/>
    </row>
    <row r="882" ht="12.75" customHeight="1" spans="5:5">
      <c r="E882" s="2"/>
    </row>
    <row r="883" ht="12.75" customHeight="1" spans="5:5">
      <c r="E883" s="2"/>
    </row>
    <row r="884" ht="12.75" customHeight="1" spans="5:5">
      <c r="E884" s="2"/>
    </row>
    <row r="885" ht="12.75" customHeight="1" spans="5:5">
      <c r="E885" s="2"/>
    </row>
    <row r="886" ht="12.75" customHeight="1" spans="5:5">
      <c r="E886" s="2"/>
    </row>
    <row r="887" ht="12.75" customHeight="1" spans="5:5">
      <c r="E887" s="2"/>
    </row>
    <row r="888" ht="12.75" customHeight="1" spans="5:5">
      <c r="E888" s="2"/>
    </row>
    <row r="889" ht="12.75" customHeight="1" spans="5:5">
      <c r="E889" s="2"/>
    </row>
    <row r="890" ht="12.75" customHeight="1" spans="5:5">
      <c r="E890" s="2"/>
    </row>
    <row r="891" ht="12.75" customHeight="1" spans="5:5">
      <c r="E891" s="2"/>
    </row>
    <row r="892" ht="12.75" customHeight="1" spans="5:5">
      <c r="E892" s="2"/>
    </row>
    <row r="893" ht="12.75" customHeight="1" spans="5:5">
      <c r="E893" s="2"/>
    </row>
    <row r="894" ht="12.75" customHeight="1" spans="5:5">
      <c r="E894" s="2"/>
    </row>
    <row r="895" ht="12.75" customHeight="1" spans="5:5">
      <c r="E895" s="2"/>
    </row>
    <row r="896" ht="12.75" customHeight="1" spans="5:5">
      <c r="E896" s="2"/>
    </row>
    <row r="897" ht="12.75" customHeight="1" spans="5:5">
      <c r="E897" s="2"/>
    </row>
    <row r="898" ht="12.75" customHeight="1" spans="5:5">
      <c r="E898" s="2"/>
    </row>
    <row r="899" ht="12.75" customHeight="1" spans="5:5">
      <c r="E899" s="2"/>
    </row>
    <row r="900" ht="12.75" customHeight="1" spans="5:5">
      <c r="E900" s="2"/>
    </row>
    <row r="901" ht="12.75" customHeight="1" spans="5:5">
      <c r="E901" s="2"/>
    </row>
    <row r="902" ht="12.75" customHeight="1" spans="5:5">
      <c r="E902" s="2"/>
    </row>
    <row r="903" ht="12.75" customHeight="1" spans="5:5">
      <c r="E903" s="2"/>
    </row>
    <row r="904" ht="12.75" customHeight="1" spans="5:5">
      <c r="E904" s="2"/>
    </row>
    <row r="905" ht="12.75" customHeight="1" spans="5:5">
      <c r="E905" s="2"/>
    </row>
    <row r="906" ht="12.75" customHeight="1" spans="5:5">
      <c r="E906" s="2"/>
    </row>
    <row r="907" ht="12.75" customHeight="1" spans="5:5">
      <c r="E907" s="2"/>
    </row>
    <row r="908" ht="12.75" customHeight="1" spans="5:5">
      <c r="E908" s="2"/>
    </row>
    <row r="909" ht="12.75" customHeight="1" spans="5:5">
      <c r="E909" s="2"/>
    </row>
    <row r="910" ht="12.75" customHeight="1" spans="5:5">
      <c r="E910" s="2"/>
    </row>
    <row r="911" ht="12.75" customHeight="1" spans="5:5">
      <c r="E911" s="2"/>
    </row>
    <row r="912" ht="12.75" customHeight="1" spans="5:5">
      <c r="E912" s="2"/>
    </row>
    <row r="913" ht="12.75" customHeight="1" spans="5:5">
      <c r="E913" s="2"/>
    </row>
    <row r="914" ht="12.75" customHeight="1" spans="5:5">
      <c r="E914" s="2"/>
    </row>
    <row r="915" ht="12.75" customHeight="1" spans="5:5">
      <c r="E915" s="2"/>
    </row>
    <row r="916" ht="12.75" customHeight="1" spans="5:5">
      <c r="E916" s="2"/>
    </row>
    <row r="917" ht="12.75" customHeight="1" spans="5:5">
      <c r="E917" s="2"/>
    </row>
    <row r="918" ht="12.75" customHeight="1" spans="5:5">
      <c r="E918" s="2"/>
    </row>
    <row r="919" ht="12.75" customHeight="1" spans="5:5">
      <c r="E919" s="2"/>
    </row>
    <row r="920" ht="12.75" customHeight="1" spans="5:5">
      <c r="E920" s="2"/>
    </row>
    <row r="921" ht="12.75" customHeight="1" spans="5:5">
      <c r="E921" s="2"/>
    </row>
    <row r="922" ht="12.75" customHeight="1" spans="5:5">
      <c r="E922" s="2"/>
    </row>
    <row r="923" ht="12.75" customHeight="1" spans="5:5">
      <c r="E923" s="2"/>
    </row>
    <row r="924" ht="12.75" customHeight="1" spans="5:5">
      <c r="E924" s="2"/>
    </row>
    <row r="925" ht="12.75" customHeight="1" spans="5:5">
      <c r="E925" s="2"/>
    </row>
    <row r="926" ht="12.75" customHeight="1" spans="5:5">
      <c r="E926" s="2"/>
    </row>
    <row r="927" ht="12.75" customHeight="1" spans="5:5">
      <c r="E927" s="2"/>
    </row>
    <row r="928" ht="12.75" customHeight="1" spans="5:5">
      <c r="E928" s="2"/>
    </row>
    <row r="929" ht="12.75" customHeight="1" spans="5:5">
      <c r="E929" s="2"/>
    </row>
    <row r="930" ht="12.75" customHeight="1" spans="5:5">
      <c r="E930" s="2"/>
    </row>
    <row r="931" ht="12.75" customHeight="1" spans="5:5">
      <c r="E931" s="2"/>
    </row>
    <row r="932" ht="12.75" customHeight="1" spans="5:5">
      <c r="E932" s="2"/>
    </row>
    <row r="933" ht="12.75" customHeight="1" spans="5:5">
      <c r="E933" s="2"/>
    </row>
    <row r="934" ht="12.75" customHeight="1" spans="5:5">
      <c r="E934" s="2"/>
    </row>
    <row r="935" ht="12.75" customHeight="1" spans="5:5">
      <c r="E935" s="2"/>
    </row>
    <row r="936" ht="12.75" customHeight="1" spans="5:5">
      <c r="E936" s="2"/>
    </row>
    <row r="937" ht="12.75" customHeight="1" spans="5:5">
      <c r="E937" s="2"/>
    </row>
    <row r="938" ht="12.75" customHeight="1" spans="5:5">
      <c r="E938" s="2"/>
    </row>
    <row r="939" ht="12.75" customHeight="1" spans="5:5">
      <c r="E939" s="2"/>
    </row>
    <row r="940" ht="12.75" customHeight="1" spans="5:5">
      <c r="E940" s="2"/>
    </row>
    <row r="941" ht="12.75" customHeight="1" spans="5:5">
      <c r="E941" s="2"/>
    </row>
    <row r="942" ht="12.75" customHeight="1" spans="5:5">
      <c r="E942" s="2"/>
    </row>
    <row r="943" ht="12.75" customHeight="1" spans="5:5">
      <c r="E943" s="2"/>
    </row>
    <row r="944" ht="12.75" customHeight="1" spans="5:5">
      <c r="E944" s="2"/>
    </row>
    <row r="945" ht="12.75" customHeight="1" spans="5:5">
      <c r="E945" s="2"/>
    </row>
    <row r="946" ht="12.75" customHeight="1" spans="5:5">
      <c r="E946" s="2"/>
    </row>
    <row r="947" ht="12.75" customHeight="1" spans="5:5">
      <c r="E947" s="2"/>
    </row>
    <row r="948" ht="12.75" customHeight="1" spans="5:5">
      <c r="E948" s="2"/>
    </row>
    <row r="949" ht="12.75" customHeight="1" spans="5:5">
      <c r="E949" s="2"/>
    </row>
    <row r="950" ht="12.75" customHeight="1" spans="5:5">
      <c r="E950" s="2"/>
    </row>
    <row r="951" ht="12.75" customHeight="1" spans="5:5">
      <c r="E951" s="2"/>
    </row>
    <row r="952" ht="12.75" customHeight="1" spans="5:5">
      <c r="E952" s="2"/>
    </row>
    <row r="953" ht="12.75" customHeight="1" spans="5:5">
      <c r="E953" s="2"/>
    </row>
    <row r="954" ht="12.75" customHeight="1" spans="5:5">
      <c r="E954" s="2"/>
    </row>
    <row r="955" ht="12.75" customHeight="1" spans="5:5">
      <c r="E955" s="2"/>
    </row>
    <row r="956" ht="12.75" customHeight="1" spans="5:5">
      <c r="E956" s="2"/>
    </row>
    <row r="957" ht="12.75" customHeight="1" spans="5:5">
      <c r="E957" s="2"/>
    </row>
    <row r="958" ht="12.75" customHeight="1" spans="5:5">
      <c r="E958" s="2"/>
    </row>
    <row r="959" ht="12.75" customHeight="1" spans="5:5">
      <c r="E959" s="2"/>
    </row>
    <row r="960" ht="12.75" customHeight="1" spans="5:5">
      <c r="E960" s="2"/>
    </row>
    <row r="961" ht="12.75" customHeight="1" spans="5:5">
      <c r="E961" s="2"/>
    </row>
    <row r="962" ht="12.75" customHeight="1" spans="5:5">
      <c r="E962" s="2"/>
    </row>
    <row r="963" ht="12.75" customHeight="1" spans="5:5">
      <c r="E963" s="2"/>
    </row>
    <row r="964" ht="12.75" customHeight="1" spans="5:5">
      <c r="E964" s="2"/>
    </row>
    <row r="965" ht="12.75" customHeight="1" spans="5:5">
      <c r="E965" s="2"/>
    </row>
    <row r="966" ht="12.75" customHeight="1" spans="5:5">
      <c r="E966" s="2"/>
    </row>
    <row r="967" ht="12.75" customHeight="1" spans="5:5">
      <c r="E967" s="2"/>
    </row>
    <row r="968" ht="12.75" customHeight="1" spans="5:5">
      <c r="E968" s="2"/>
    </row>
    <row r="969" ht="12.75" customHeight="1" spans="5:5">
      <c r="E969" s="2"/>
    </row>
    <row r="970" ht="12.75" customHeight="1" spans="5:5">
      <c r="E970" s="2"/>
    </row>
    <row r="971" ht="12.75" customHeight="1" spans="5:5">
      <c r="E971" s="2"/>
    </row>
    <row r="972" ht="12.75" customHeight="1" spans="5:5">
      <c r="E972" s="2"/>
    </row>
    <row r="973" ht="12.75" customHeight="1" spans="5:5">
      <c r="E973" s="2"/>
    </row>
    <row r="974" ht="12.75" customHeight="1" spans="5:5">
      <c r="E974" s="2"/>
    </row>
    <row r="975" ht="12.75" customHeight="1" spans="5:5">
      <c r="E975" s="2"/>
    </row>
    <row r="976" ht="12.75" customHeight="1" spans="5:5">
      <c r="E976" s="2"/>
    </row>
    <row r="977" ht="12.75" customHeight="1" spans="5:5">
      <c r="E977" s="2"/>
    </row>
    <row r="978" ht="12.75" customHeight="1" spans="5:5">
      <c r="E978" s="2"/>
    </row>
    <row r="979" ht="12.75" customHeight="1" spans="5:5">
      <c r="E979" s="2"/>
    </row>
    <row r="980" ht="12.75" customHeight="1" spans="5:5">
      <c r="E980" s="2"/>
    </row>
    <row r="981" ht="12.75" customHeight="1" spans="5:5">
      <c r="E981" s="2"/>
    </row>
    <row r="982" ht="12.75" customHeight="1" spans="5:5">
      <c r="E982" s="2"/>
    </row>
    <row r="983" ht="12.75" customHeight="1" spans="5:5">
      <c r="E983" s="2"/>
    </row>
    <row r="984" ht="12.75" customHeight="1" spans="5:5">
      <c r="E984" s="2"/>
    </row>
    <row r="985" ht="12.75" customHeight="1" spans="5:5">
      <c r="E985" s="2"/>
    </row>
    <row r="986" ht="12.75" customHeight="1" spans="5:5">
      <c r="E986" s="2"/>
    </row>
    <row r="987" ht="12.75" customHeight="1" spans="5:5">
      <c r="E987" s="2"/>
    </row>
    <row r="988" ht="12.75" customHeight="1" spans="5:5">
      <c r="E988" s="2"/>
    </row>
    <row r="989" ht="12.75" customHeight="1" spans="5:5">
      <c r="E989" s="2"/>
    </row>
    <row r="990" ht="12.75" customHeight="1" spans="5:5">
      <c r="E990" s="2"/>
    </row>
    <row r="991" ht="12.75" customHeight="1" spans="5:5">
      <c r="E991" s="2"/>
    </row>
    <row r="992" ht="12.75" customHeight="1" spans="5:5">
      <c r="E992" s="2"/>
    </row>
    <row r="993" ht="12.75" customHeight="1" spans="5:5">
      <c r="E993" s="2"/>
    </row>
    <row r="994" ht="12.75" customHeight="1" spans="5:5">
      <c r="E994" s="2"/>
    </row>
    <row r="995" ht="12.75" customHeight="1" spans="5:5">
      <c r="E995" s="2"/>
    </row>
    <row r="996" ht="12.75" customHeight="1" spans="5:5">
      <c r="E996" s="2"/>
    </row>
    <row r="997" ht="12.75" customHeight="1" spans="5:5">
      <c r="E997" s="2"/>
    </row>
    <row r="998" ht="12.75" customHeight="1" spans="5:5">
      <c r="E998" s="2"/>
    </row>
    <row r="999" ht="12.75" customHeight="1" spans="5:5">
      <c r="E999" s="2"/>
    </row>
    <row r="1000" ht="12.75" customHeight="1" spans="5:5">
      <c r="E1000" s="2"/>
    </row>
  </sheetData>
  <mergeCells count="10">
    <mergeCell ref="E11:M11"/>
    <mergeCell ref="N11:V11"/>
    <mergeCell ref="W11:AE11"/>
    <mergeCell ref="AF11:AN11"/>
    <mergeCell ref="AS11:AT11"/>
    <mergeCell ref="BA11:BD11"/>
    <mergeCell ref="BC12:BD12"/>
    <mergeCell ref="A13:D13"/>
    <mergeCell ref="F27:G27"/>
    <mergeCell ref="AP31:AT31"/>
  </mergeCells>
  <printOptions gridLines="1"/>
  <pageMargins left="0.75" right="0.75" top="1" bottom="1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Sheet2 (2)</vt:lpstr>
      <vt:lpstr>1 - KOMINTER (real)</vt:lpstr>
      <vt:lpstr>1 - KOMINTER (up)</vt:lpstr>
      <vt:lpstr>5 - MSB (real)</vt:lpstr>
      <vt:lpstr>5 - DESAIN GRAFIS</vt:lpstr>
      <vt:lpstr>rumus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Avrillaila Akbar Harahap</cp:lastModifiedBy>
  <dcterms:created xsi:type="dcterms:W3CDTF">2023-02-01T01:10:00Z</dcterms:created>
  <dcterms:modified xsi:type="dcterms:W3CDTF">2026-02-28T03:37:55Z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25FB099E8CC14AEA8FF580D07596872E_13</vt:lpwstr>
  </property>
  <property fmtid="{D5CDD505-2E9C-101B-9397-08002B2CF9AE}" pid="3" name="KSOProductBuildVer">
    <vt:lpwstr>2057-12.2.0.23196</vt:lpwstr>
  </property>
  <property fmtid="{D5CDD505-2E9C-101B-9397-08002B2CF9AE}" pid="4" name="KSOReadingLayout">
    <vt:bool>true</vt:bool>
  </property>
</Properties>
</file>