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commentsmeta11"/>
  <Override ContentType="application/binary" PartName="/xl/commentsmeta12"/>
  <Override ContentType="application/binary" PartName="/xl/commentsmeta13"/>
  <Override ContentType="application/binary" PartName="/xl/commentsmeta14"/>
  <Override ContentType="application/binary" PartName="/xl/commentsmeta10"/>
  <Override ContentType="application/binary" PartName="/xl/commentsmeta4"/>
  <Override ContentType="application/binary" PartName="/xl/commentsmeta5"/>
  <Override ContentType="application/binary" PartName="/xl/commentsmeta2"/>
  <Override ContentType="application/binary" PartName="/xl/commentsmeta3"/>
  <Override ContentType="application/binary" PartName="/xl/commentsmeta0"/>
  <Override ContentType="application/binary" PartName="/xl/commentsmeta15"/>
  <Override ContentType="application/binary" PartName="/xl/commentsmeta1"/>
  <Override ContentType="application/binary" PartName="/xl/commentsmeta16"/>
  <Override ContentType="application/binary" PartName="/xl/commentsmeta8"/>
  <Override ContentType="application/binary" PartName="/xl/commentsmeta9"/>
  <Override ContentType="application/binary" PartName="/xl/commentsmeta6"/>
  <Override ContentType="application/binary" PartName="/xl/commentsmeta7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spreadsheetml.comments+xml" PartName="/xl/comments15.xml"/>
  <Override ContentType="application/vnd.openxmlformats-officedocument.spreadsheetml.comments+xml" PartName="/xl/comments7.xml"/>
  <Override ContentType="application/vnd.openxmlformats-officedocument.spreadsheetml.comments+xml" PartName="/xl/comments9.xml"/>
  <Override ContentType="application/vnd.openxmlformats-officedocument.spreadsheetml.comments+xml" PartName="/xl/comments10.xml"/>
  <Override ContentType="application/vnd.openxmlformats-officedocument.spreadsheetml.comments+xml" PartName="/xl/comments6.xml"/>
  <Override ContentType="application/vnd.openxmlformats-officedocument.spreadsheetml.comments+xml" PartName="/xl/comments13.xml"/>
  <Override ContentType="application/vnd.openxmlformats-officedocument.spreadsheetml.comments+xml" PartName="/xl/comments4.xml"/>
  <Override ContentType="application/vnd.openxmlformats-officedocument.spreadsheetml.comments+xml" PartName="/xl/comments2.xml"/>
  <Override ContentType="application/vnd.openxmlformats-officedocument.spreadsheetml.comments+xml" PartName="/xl/comments17.xml"/>
  <Override ContentType="application/vnd.openxmlformats-officedocument.spreadsheetml.comments+xml" PartName="/xl/comments8.xml"/>
  <Override ContentType="application/vnd.openxmlformats-officedocument.spreadsheetml.comments+xml" PartName="/xl/comments14.xml"/>
  <Override ContentType="application/vnd.openxmlformats-officedocument.spreadsheetml.comments+xml" PartName="/xl/comments11.xml"/>
  <Override ContentType="application/vnd.openxmlformats-officedocument.spreadsheetml.comments+xml" PartName="/xl/comments12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16.xml"/>
  <Override ContentType="application/vnd.openxmlformats-officedocument.spreadsheetml.comments+xml" PartName="/xl/comments3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14.xml"/>
  <Override ContentType="application/vnd.openxmlformats-officedocument.drawingml.chart+xml" PartName="/xl/charts/chart13.xml"/>
  <Override ContentType="application/vnd.openxmlformats-officedocument.drawingml.chart+xml" PartName="/xl/charts/chart4.xml"/>
  <Override ContentType="application/vnd.openxmlformats-officedocument.drawingml.chart+xml" PartName="/xl/charts/chart2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endidikan Multikultural (01)" sheetId="1" r:id="rId4"/>
    <sheet state="visible" name="Pendidikan Multikultural (2)" sheetId="2" r:id="rId5"/>
    <sheet state="visible" name="BK MI (01)" sheetId="3" r:id="rId6"/>
    <sheet state="visible" name="BK MI (02)" sheetId="4" r:id="rId7"/>
    <sheet state="visible" name="Edutech (01)" sheetId="5" r:id="rId8"/>
    <sheet state="visible" name="Edutech (02)" sheetId="6" r:id="rId9"/>
    <sheet state="visible" name=" PDPTM II (01)" sheetId="7" r:id="rId10"/>
    <sheet state="visible" name="PDPTM II (02)" sheetId="8" r:id="rId11"/>
    <sheet state="visible" name="MICRO (01)" sheetId="9" r:id="rId12"/>
    <sheet state="visible" name="MICRO (02)" sheetId="10" r:id="rId13"/>
    <sheet state="visible" name="Tahfidz (01)" sheetId="11" r:id="rId14"/>
    <sheet state="visible" name="Tahfidz (2)" sheetId="12" r:id="rId15"/>
    <sheet state="visible" name="PDPTI III (01)" sheetId="13" r:id="rId16"/>
    <sheet state="visible" name="PDPTI III (2)" sheetId="14" r:id="rId17"/>
    <sheet state="visible" name="Metopend Lanjutan (01)" sheetId="15" r:id="rId18"/>
    <sheet state="visible" name="Metopend Lanjutan (02)" sheetId="16" r:id="rId19"/>
    <sheet state="visible" name="DRAF (7)" sheetId="17" r:id="rId20"/>
    <sheet state="visible" name="% ALL MK SMT 6" sheetId="18" r:id="rId21"/>
  </sheets>
  <externalReferences>
    <externalReference r:id="rId22"/>
  </externalReferences>
  <definedNames/>
  <calcPr/>
  <extLst>
    <ext uri="GoogleSheetsCustomDataVersion2">
      <go:sheetsCustomData xmlns:go="http://customooxmlschemas.google.com/" r:id="rId23" roundtripDataChecksum="bZs8aUywW/k4AQ8Paop2AZuFX6R3NSj3hMZ1W0/B5i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3">
      <text>
        <t xml:space="preserve">======
ID#AAABphylQhQ
Laelatul Badriah    (2025-08-13 17:09:34)
Menyesuiakan penilaian yang dipakai di RPSnya</t>
      </text>
    </comment>
  </commentList>
  <extLst>
    <ext uri="GoogleSheetsCustomDataVersion2">
      <go:sheetsCustomData xmlns:go="http://customooxmlschemas.google.com/" r:id="rId1" roundtripDataSignature="AMtx7mgs55wDoRv2yGG8Ht4ImYtgJn0ngg=="/>
    </ext>
  </extLst>
</comments>
</file>

<file path=xl/comments10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3">
      <text>
        <t xml:space="preserve">======
ID#AAABphylQhA
Laelatul Badriah    (2025-08-13 17:09:34)
Menyesuiakan penilaian yang dipakai di RPSnya</t>
      </text>
    </comment>
  </commentList>
  <extLst>
    <ext uri="GoogleSheetsCustomDataVersion2">
      <go:sheetsCustomData xmlns:go="http://customooxmlschemas.google.com/" r:id="rId1" roundtripDataSignature="AMtx7mgQ/risVRJZsXPsDT1FOBWmQGW7pQ=="/>
    </ext>
  </extLst>
</comments>
</file>

<file path=xl/comments1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3">
      <text>
        <t xml:space="preserve">======
ID#AAABphylQgY
Laelatul Badriah    (2025-08-13 17:09:34)
Menyesuiakan penilaian yang dipakai di RPSnya</t>
      </text>
    </comment>
  </commentList>
  <extLst>
    <ext uri="GoogleSheetsCustomDataVersion2">
      <go:sheetsCustomData xmlns:go="http://customooxmlschemas.google.com/" r:id="rId1" roundtripDataSignature="AMtx7mjn92H4lvEa+rKEeeXwV37Y61TJ1A=="/>
    </ext>
  </extLst>
</comments>
</file>

<file path=xl/comments1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3">
      <text>
        <t xml:space="preserve">======
ID#AAABphylQhE
Laelatul Badriah    (2025-08-13 17:09:34)
Menyesuiakan penilaian yang dipakai di RPSnya</t>
      </text>
    </comment>
  </commentList>
  <extLst>
    <ext uri="GoogleSheetsCustomDataVersion2">
      <go:sheetsCustomData xmlns:go="http://customooxmlschemas.google.com/" r:id="rId1" roundtripDataSignature="AMtx7mjYFAqtYMhKelV8mzYqcrkWZjiAbw=="/>
    </ext>
  </extLst>
</comments>
</file>

<file path=xl/comments1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3">
      <text>
        <t xml:space="preserve">======
ID#AAABphylQg4
Laelatul Badriah    (2025-08-13 17:09:34)
Menyesuiakan penilaian yang dipakai di RPSnya</t>
      </text>
    </comment>
  </commentList>
  <extLst>
    <ext uri="GoogleSheetsCustomDataVersion2">
      <go:sheetsCustomData xmlns:go="http://customooxmlschemas.google.com/" r:id="rId1" roundtripDataSignature="AMtx7mj0T/jhdcckm0qYXuxtRojdDkUWjw=="/>
    </ext>
  </extLst>
</comments>
</file>

<file path=xl/comments1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3">
      <text>
        <t xml:space="preserve">======
ID#AAABphylQg0
Laelatul Badriah    (2025-08-13 17:09:34)
Menyesuiakan penilaian yang dipakai di RPSnya</t>
      </text>
    </comment>
  </commentList>
  <extLst>
    <ext uri="GoogleSheetsCustomDataVersion2">
      <go:sheetsCustomData xmlns:go="http://customooxmlschemas.google.com/" r:id="rId1" roundtripDataSignature="AMtx7miBjYnHnepCusncjZmk5wKmX2DQHA=="/>
    </ext>
  </extLst>
</comments>
</file>

<file path=xl/comments1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3">
      <text>
        <t xml:space="preserve">======
ID#AAABphylQhM
Laelatul Badriah    (2025-08-13 17:09:34)
Menyesuiakan penilaian yang dipakai di RPSnya</t>
      </text>
    </comment>
  </commentList>
  <extLst>
    <ext uri="GoogleSheetsCustomDataVersion2">
      <go:sheetsCustomData xmlns:go="http://customooxmlschemas.google.com/" r:id="rId1" roundtripDataSignature="AMtx7mjDQ8jW6yYM9ygj1mxqsE9joeBouw=="/>
    </ext>
  </extLst>
</comments>
</file>

<file path=xl/comments1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3">
      <text>
        <t xml:space="preserve">======
ID#AAABphylQgc
Laelatul Badriah    (2025-08-13 17:09:34)
Menyesuiakan penilaian yang dipakai di RPSnya</t>
      </text>
    </comment>
  </commentList>
  <extLst>
    <ext uri="GoogleSheetsCustomDataVersion2">
      <go:sheetsCustomData xmlns:go="http://customooxmlschemas.google.com/" r:id="rId1" roundtripDataSignature="AMtx7mhwdaMBf+pK/cxUdBCKD/5JtzEG8w=="/>
    </ext>
  </extLst>
</comments>
</file>

<file path=xl/comments1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3">
      <text>
        <t xml:space="preserve">======
ID#AAABphylQgk
Laelatul Badriah    (2025-08-13 17:09:34)
Menyesuiakan penilaian yang dipakai di RPSnya</t>
      </text>
    </comment>
  </commentList>
  <extLst>
    <ext uri="GoogleSheetsCustomDataVersion2">
      <go:sheetsCustomData xmlns:go="http://customooxmlschemas.google.com/" r:id="rId1" roundtripDataSignature="AMtx7miXil/KrU6utpLeQAQiDwEz3WSMng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3">
      <text>
        <t xml:space="preserve">======
ID#AAABphylQgs
Laelatul Badriah    (2025-08-13 17:09:34)
Menyesuiakan penilaian yang dipakai di RPSnya</t>
      </text>
    </comment>
  </commentList>
  <extLst>
    <ext uri="GoogleSheetsCustomDataVersion2">
      <go:sheetsCustomData xmlns:go="http://customooxmlschemas.google.com/" r:id="rId1" roundtripDataSignature="AMtx7mgesN4t7wpLN+CTNGcME8+tW9jAcw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3">
      <text>
        <t xml:space="preserve">======
ID#AAABphylQgw
Laelatul Badriah    (2025-08-13 17:09:34)
Menyesuiakan penilaian yang dipakai di RPSnya</t>
      </text>
    </comment>
  </commentList>
  <extLst>
    <ext uri="GoogleSheetsCustomDataVersion2">
      <go:sheetsCustomData xmlns:go="http://customooxmlschemas.google.com/" r:id="rId1" roundtripDataSignature="AMtx7mjcRvdqhrDc3sBBxPmML3hbC/2INw=="/>
    </ext>
  </extL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3">
      <text>
        <t xml:space="preserve">======
ID#AAABphylQgI
Laelatul Badriah    (2025-08-13 17:09:34)
Menyesuiakan penilaian yang dipakai di RPSnya</t>
      </text>
    </comment>
  </commentList>
  <extLst>
    <ext uri="GoogleSheetsCustomDataVersion2">
      <go:sheetsCustomData xmlns:go="http://customooxmlschemas.google.com/" r:id="rId1" roundtripDataSignature="AMtx7minSXuuJ+iS9lZg4zUowqmSbyTAvw=="/>
    </ext>
  </extL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3">
      <text>
        <t xml:space="preserve">======
ID#AAABphylQhI
Laelatul Badriah    (2025-08-13 17:09:34)
Menyesuiakan penilaian yang dipakai di RPSnya</t>
      </text>
    </comment>
    <comment authorId="0" ref="O13">
      <text>
        <t xml:space="preserve">======
ID#AAABphylQgM
PGMI    (2025-08-13 17:09:34)
PAK DIMAS</t>
      </text>
    </comment>
  </commentList>
  <extLst>
    <ext uri="GoogleSheetsCustomDataVersion2">
      <go:sheetsCustomData xmlns:go="http://customooxmlschemas.google.com/" r:id="rId1" roundtripDataSignature="AMtx7mgz+TSh4LuctyPtEnjVqPiW9h05Gw=="/>
    </ext>
  </extL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O13">
      <text>
        <t xml:space="preserve">======
ID#AAABphylQg8
PGMI    (2025-08-13 17:09:34)
PAK DIMAS</t>
      </text>
    </comment>
    <comment authorId="0" ref="A13">
      <text>
        <t xml:space="preserve">======
ID#AAABphylQgQ
Laelatul Badriah    (2025-08-13 17:09:34)
Menyesuiakan penilaian yang dipakai di RPSnya</t>
      </text>
    </comment>
  </commentList>
  <extLst>
    <ext uri="GoogleSheetsCustomDataVersion2">
      <go:sheetsCustomData xmlns:go="http://customooxmlschemas.google.com/" r:id="rId1" roundtripDataSignature="AMtx7mi8TbdcM2Us8cMo1N2edwG9T/yn/A=="/>
    </ext>
  </extL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3">
      <text>
        <t xml:space="preserve">======
ID#AAABphylQgg
Laelatul Badriah    (2025-08-13 17:09:34)
Menyesuiakan penilaian yang dipakai di RPSnya</t>
      </text>
    </comment>
  </commentList>
  <extLst>
    <ext uri="GoogleSheetsCustomDataVersion2">
      <go:sheetsCustomData xmlns:go="http://customooxmlschemas.google.com/" r:id="rId1" roundtripDataSignature="AMtx7mgyFwVINLkGuzOEXgWFpH65vemDkQ=="/>
    </ext>
  </extL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3">
      <text>
        <t xml:space="preserve">======
ID#AAABphylQgo
Laelatul Badriah    (2025-08-13 17:09:34)
Menyesuiakan penilaian yang dipakai di RPSnya</t>
      </text>
    </comment>
  </commentList>
  <extLst>
    <ext uri="GoogleSheetsCustomDataVersion2">
      <go:sheetsCustomData xmlns:go="http://customooxmlschemas.google.com/" r:id="rId1" roundtripDataSignature="AMtx7mhm5xNLZ2s6pVAnrbk5cemLcqpjsA=="/>
    </ext>
  </extLst>
</comments>
</file>

<file path=xl/comments9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3">
      <text>
        <t xml:space="preserve">======
ID#AAABphylQgU
Laelatul Badriah    (2025-08-13 17:09:34)
Menyesuiakan penilaian yang dipakai di RPSnya</t>
      </text>
    </comment>
  </commentList>
  <extLst>
    <ext uri="GoogleSheetsCustomDataVersion2">
      <go:sheetsCustomData xmlns:go="http://customooxmlschemas.google.com/" r:id="rId1" roundtripDataSignature="AMtx7mgM4I6ozztTYPzBTl1sC4cKyfuMDQ=="/>
    </ext>
  </extLst>
</comments>
</file>

<file path=xl/sharedStrings.xml><?xml version="1.0" encoding="utf-8"?>
<sst xmlns="http://schemas.openxmlformats.org/spreadsheetml/2006/main" count="2884" uniqueCount="226">
  <si>
    <t>DAFTAR NILAI MAHASISWA</t>
  </si>
  <si>
    <t>Tahun Ajaran</t>
  </si>
  <si>
    <t>:</t>
  </si>
  <si>
    <t>2024/2025 GENAP</t>
  </si>
  <si>
    <t>Semester</t>
  </si>
  <si>
    <t>6</t>
  </si>
  <si>
    <t>Jenjang Studi</t>
  </si>
  <si>
    <t>S1</t>
  </si>
  <si>
    <t>Program Studi</t>
  </si>
  <si>
    <t>PENDIDIKAN GURU MI</t>
  </si>
  <si>
    <t>Kelas Kuliah</t>
  </si>
  <si>
    <t>01</t>
  </si>
  <si>
    <t>Kode MK</t>
  </si>
  <si>
    <t>MI228</t>
  </si>
  <si>
    <t>Mata Kuliah</t>
  </si>
  <si>
    <t>Pendidikan Multikultural*</t>
  </si>
  <si>
    <t>SIAP INPUT</t>
  </si>
  <si>
    <t>No.</t>
  </si>
  <si>
    <t>NIM</t>
  </si>
  <si>
    <t>K</t>
  </si>
  <si>
    <t>Nama Mahasiswa</t>
  </si>
  <si>
    <t>ASPEK PENILAIAN</t>
  </si>
  <si>
    <t>UAS / REMIDI</t>
  </si>
  <si>
    <t>Nilai ANGKA / ESBED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</si>
  <si>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</si>
  <si>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</si>
  <si>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</si>
  <si>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</si>
  <si>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</si>
  <si>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</si>
  <si>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</si>
  <si>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</si>
  <si>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</si>
  <si>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</si>
  <si>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PERSENTASE BOBOT (%)</t>
  </si>
  <si>
    <t>~NSIM</t>
  </si>
  <si>
    <t>NSIM</t>
  </si>
  <si>
    <t>1</t>
  </si>
  <si>
    <t>ENENG TRI NURPADIA</t>
  </si>
  <si>
    <t xml:space="preserve"> </t>
  </si>
  <si>
    <t>2</t>
  </si>
  <si>
    <t>DELVY WANURAN</t>
  </si>
  <si>
    <t>3</t>
  </si>
  <si>
    <t>FAIN AMRI WAHLUL</t>
  </si>
  <si>
    <t>4</t>
  </si>
  <si>
    <t>MAULIDA UTAMI NINGSIH</t>
  </si>
  <si>
    <t>5</t>
  </si>
  <si>
    <t>SITI KHOIRUN NISAK</t>
  </si>
  <si>
    <t>FANNI RAHMASARI</t>
  </si>
  <si>
    <t>7</t>
  </si>
  <si>
    <t>ALFI NUR KHASANAH</t>
  </si>
  <si>
    <t>8</t>
  </si>
  <si>
    <t>APRILIA PUTRI RAHMAWATI</t>
  </si>
  <si>
    <t>9</t>
  </si>
  <si>
    <t>NILA NURUL HUSNA</t>
  </si>
  <si>
    <t>10</t>
  </si>
  <si>
    <t>JIHAN NUR FAIZAH</t>
  </si>
  <si>
    <t>11</t>
  </si>
  <si>
    <t>MUKHOLISOTIN NUR 'ADILA</t>
  </si>
  <si>
    <t>12</t>
  </si>
  <si>
    <t>MUHAMMAD MUNIR AKROMIN</t>
  </si>
  <si>
    <t>13</t>
  </si>
  <si>
    <t>MUHAMMAD FAJAR RIZKI</t>
  </si>
  <si>
    <t>14</t>
  </si>
  <si>
    <t>DITA NENENG MUTOHAROH</t>
  </si>
  <si>
    <t>15</t>
  </si>
  <si>
    <t>BERLIAN SUCI HANDAYANI</t>
  </si>
  <si>
    <t>16</t>
  </si>
  <si>
    <t>DWI ANISA DHIYAUL HAQ</t>
  </si>
  <si>
    <t>17</t>
  </si>
  <si>
    <t>FINA FAUZIAH</t>
  </si>
  <si>
    <t>18</t>
  </si>
  <si>
    <t>MUHAMMAD RIZKI MAULANA</t>
  </si>
  <si>
    <t>19</t>
  </si>
  <si>
    <t>NAJWA NAILUN NAJMA LIL CHUSNAYAIN</t>
  </si>
  <si>
    <t>20</t>
  </si>
  <si>
    <t>DWI ROHMAH PUTRI ANGGARANI</t>
  </si>
  <si>
    <t>21</t>
  </si>
  <si>
    <t>NIMAS PUTRI WIYANDINI</t>
  </si>
  <si>
    <t>22</t>
  </si>
  <si>
    <t>ANGGELENA MAHESA PUTRY</t>
  </si>
  <si>
    <t>23</t>
  </si>
  <si>
    <t>AMMAR MA'RUF NUR ARIFIN</t>
  </si>
  <si>
    <t>24</t>
  </si>
  <si>
    <t>LINDA WAHYU SETYANINGSIH</t>
  </si>
  <si>
    <t>25</t>
  </si>
  <si>
    <t>EFA MILATUL LATIFAH</t>
  </si>
  <si>
    <t>26</t>
  </si>
  <si>
    <t>DIVA BALGIS KHUMAIROH</t>
  </si>
  <si>
    <t>27</t>
  </si>
  <si>
    <t>FATMIATI</t>
  </si>
  <si>
    <t>28</t>
  </si>
  <si>
    <t>PRADIT MUSTA'IN FUADI</t>
  </si>
  <si>
    <t>29</t>
  </si>
  <si>
    <t>KURNIAWAN DWI SUPRIYANTO</t>
  </si>
  <si>
    <t>30</t>
  </si>
  <si>
    <t>RANI KARLINA</t>
  </si>
  <si>
    <t>31</t>
  </si>
  <si>
    <t>AHMAD KAMALUDIN</t>
  </si>
  <si>
    <t>NILAI</t>
  </si>
  <si>
    <t>JMH</t>
  </si>
  <si>
    <t>%</t>
  </si>
  <si>
    <t>A</t>
  </si>
  <si>
    <t>AB</t>
  </si>
  <si>
    <t>B</t>
  </si>
  <si>
    <t>BC</t>
  </si>
  <si>
    <t>C</t>
  </si>
  <si>
    <t>D</t>
  </si>
  <si>
    <t>E</t>
  </si>
  <si>
    <t>Jumlah</t>
  </si>
  <si>
    <t>YOGYAKARTA, ..........................</t>
  </si>
  <si>
    <t>DOSEN PENGAMPU</t>
  </si>
  <si>
    <t>NI'MAH AFIFAH, M.Ag., M.Pd.i.</t>
  </si>
  <si>
    <t>02</t>
  </si>
  <si>
    <t>FIRMANSYAH</t>
  </si>
  <si>
    <t>RISA FADINIE YAHYA</t>
  </si>
  <si>
    <t>JAKARIAH</t>
  </si>
  <si>
    <t>TAUFIQI MAULANA</t>
  </si>
  <si>
    <t>SANTANA</t>
  </si>
  <si>
    <t>WULANDARI</t>
  </si>
  <si>
    <t>SITI GUSTI NURHAYATI</t>
  </si>
  <si>
    <t>YAJLIA FADLILLAH GAIDA SAPUTRI</t>
  </si>
  <si>
    <t>VIVI RUSDIANA</t>
  </si>
  <si>
    <t>ROHMATUL KHASANAH</t>
  </si>
  <si>
    <t>RIKA WULANDARI</t>
  </si>
  <si>
    <t>RISMA KRISTIYANTI</t>
  </si>
  <si>
    <t>ZUDHI SYAKURI</t>
  </si>
  <si>
    <t>ZUHROTUN NADA</t>
  </si>
  <si>
    <t>WINDA FARIDATUS SA`ADAH</t>
  </si>
  <si>
    <t>RINDI YANI</t>
  </si>
  <si>
    <t>YULI ASTUTI NURAINI</t>
  </si>
  <si>
    <t>UYUNIL MAUFIROH</t>
  </si>
  <si>
    <t>NADIA MUFLIKHATAS SOFA</t>
  </si>
  <si>
    <t>WIDIYANTO</t>
  </si>
  <si>
    <t>MAMLUATUS SHOLIHAH</t>
  </si>
  <si>
    <t>FASILATUN ROKHIMAH</t>
  </si>
  <si>
    <t>LIA NUR AINI</t>
  </si>
  <si>
    <t>DINI FERLINDA</t>
  </si>
  <si>
    <t>BILQIS LAILA AZIZ</t>
  </si>
  <si>
    <t>DWI OCTAVIANA WATI</t>
  </si>
  <si>
    <t>PUTRI AULIA LATHIFA</t>
  </si>
  <si>
    <t>RIZAL GUFRAN</t>
  </si>
  <si>
    <t>ABD. AJIS</t>
  </si>
  <si>
    <t>KHOIRUN NISA'</t>
  </si>
  <si>
    <t>FITRI FATIMAH</t>
  </si>
  <si>
    <t>32</t>
  </si>
  <si>
    <t>HAMIMAH</t>
  </si>
  <si>
    <t>33</t>
  </si>
  <si>
    <t>LIA KURNIA SARI</t>
  </si>
  <si>
    <t>34</t>
  </si>
  <si>
    <t>SUKMA WATI</t>
  </si>
  <si>
    <t>MI227</t>
  </si>
  <si>
    <t>Bimbingan dan Konseling di MI*</t>
  </si>
  <si>
    <t>SANTI PITRIA</t>
  </si>
  <si>
    <t>35</t>
  </si>
  <si>
    <t>MI164</t>
  </si>
  <si>
    <t>Edu-Tech-Preneur</t>
  </si>
  <si>
    <t>Dimas</t>
  </si>
  <si>
    <t>Hardan</t>
  </si>
  <si>
    <t>Tri</t>
  </si>
  <si>
    <t>DIMAS WIBISONO, SE., MBA</t>
  </si>
  <si>
    <t>DEDEN HARDAN GUTAMA, S.Kom., M.Kom</t>
  </si>
  <si>
    <t>TRI ROCHMADI, M.Kom</t>
  </si>
  <si>
    <t>MI158</t>
  </si>
  <si>
    <t>Pengembangan Desain Pembelajaran Untuk Mulok di MI II</t>
  </si>
  <si>
    <t>Kety</t>
  </si>
  <si>
    <t>Khanif</t>
  </si>
  <si>
    <t>AMAN</t>
  </si>
  <si>
    <t>AISYAH AVRILIANA SUDARYANTI</t>
  </si>
  <si>
    <t>MUHAMMAD ITSBATUL HAQ</t>
  </si>
  <si>
    <t>ARIS HERMAWAN</t>
  </si>
  <si>
    <t>MUHAMMAD SYAIFUL HIDAYAT</t>
  </si>
  <si>
    <t>MARYAM SHALIHAH</t>
  </si>
  <si>
    <t>36</t>
  </si>
  <si>
    <t>37</t>
  </si>
  <si>
    <t>KHANIF MAKSUM, M.Pd.I</t>
  </si>
  <si>
    <t>SUKATI, S.Pd.I., M.Pd</t>
  </si>
  <si>
    <t>ULFA ISTAFIDA</t>
  </si>
  <si>
    <t>MI143</t>
  </si>
  <si>
    <t>Microteaching</t>
  </si>
  <si>
    <t>AHMAD SYAMSUL ARIFIN, M.Pd.I</t>
  </si>
  <si>
    <t>Dr. MARTALIA ARDIYANINGRUM, M.Pd.</t>
  </si>
  <si>
    <t>Dr. LAELATUL BADRIAH, M.Pd.</t>
  </si>
  <si>
    <t>SUCI INDRA FINATA</t>
  </si>
  <si>
    <t>MI234</t>
  </si>
  <si>
    <t>Tahfidz Al Quran*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</si>
  <si>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</si>
  <si>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</si>
  <si>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</si>
  <si>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</si>
  <si>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</si>
  <si>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</si>
  <si>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</si>
  <si>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</si>
  <si>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</si>
  <si>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</si>
  <si>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</si>
  <si>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MI155</t>
  </si>
  <si>
    <t>Pengembangan Desain Pembelajaran Tematik Integratif  III</t>
  </si>
  <si>
    <t>Lela</t>
  </si>
  <si>
    <t>Fida</t>
  </si>
  <si>
    <t>Dian</t>
  </si>
  <si>
    <t>Sukati</t>
  </si>
  <si>
    <t>Samsul</t>
  </si>
  <si>
    <t>lela</t>
  </si>
  <si>
    <t>fida</t>
  </si>
  <si>
    <t>MUFIDA AWALIA PUTRI, M.Pd</t>
  </si>
  <si>
    <t>MI229</t>
  </si>
  <si>
    <t xml:space="preserve">Metodologi Penelitian Lanjutan </t>
  </si>
  <si>
    <t>Tugas Syamsul</t>
  </si>
  <si>
    <t>TUGAS Fida</t>
  </si>
  <si>
    <t>AISYAH MUTTAWAROH</t>
  </si>
  <si>
    <t>IRDAN SALAM</t>
  </si>
  <si>
    <t>MI222</t>
  </si>
  <si>
    <t>No</t>
  </si>
  <si>
    <t>Kode Mata Kuliah</t>
  </si>
  <si>
    <t>Nama Mata Kuliah</t>
  </si>
  <si>
    <t>JML SKS</t>
  </si>
  <si>
    <t>Pengembangan Desain Pembelajaran Tematik Integratif III</t>
  </si>
  <si>
    <t>Pengembangan Desain Pembelajaran untuk Mulok di MI II</t>
  </si>
  <si>
    <t>MI175</t>
  </si>
  <si>
    <t>MI226</t>
  </si>
  <si>
    <t>Kepanduan</t>
  </si>
  <si>
    <t>MI240</t>
  </si>
  <si>
    <t>MI241</t>
  </si>
  <si>
    <t>Pend. Multikutural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</si>
</sst>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7">
    <font>
      <sz val="10.0"/>
      <color rgb="FF000000"/>
      <name val="Calibri"/>
      <scheme val="minor"/>
    </font>
    <font>
      <b/>
      <sz val="14.0"/>
      <color rgb="FF000080"/>
      <name val="Arial"/>
    </font>
    <font>
      <sz val="10.0"/>
      <color theme="1"/>
      <name val="Arial"/>
    </font>
    <font>
      <b/>
      <sz val="10.0"/>
      <color theme="1"/>
      <name val="Arial"/>
    </font>
    <font>
      <sz val="8.0"/>
      <color theme="1"/>
      <name val="Arial"/>
    </font>
    <font>
      <b/>
      <sz val="10.0"/>
      <color rgb="FF000000"/>
      <name val="Arial"/>
    </font>
    <font>
      <b/>
      <sz val="10.0"/>
      <color rgb="FF0000FF"/>
      <name val="Arial"/>
    </font>
    <font>
      <b/>
      <sz val="9.0"/>
      <color rgb="FF0000FF"/>
      <name val="Arial"/>
    </font>
    <font/>
    <font>
      <sz val="9.0"/>
      <color theme="1"/>
      <name val="Arial"/>
    </font>
    <font>
      <sz val="9.0"/>
      <color rgb="FF000000"/>
      <name val="Calibri"/>
    </font>
    <font>
      <b/>
      <sz val="9.0"/>
      <color rgb="FF000000"/>
      <name val="Arial"/>
    </font>
    <font>
      <sz val="9.0"/>
      <color rgb="FFFFFFFF"/>
      <name val="Arial"/>
    </font>
    <font>
      <sz val="11.0"/>
      <color rgb="FFFFFFFF"/>
      <name val="Arial"/>
    </font>
    <font>
      <b/>
      <sz val="11.0"/>
      <color rgb="FFFFFFFF"/>
      <name val="Arial"/>
    </font>
    <font>
      <sz val="11.0"/>
      <color theme="1"/>
      <name val="Arial"/>
    </font>
    <font>
      <sz val="11.0"/>
      <color rgb="FF000000"/>
      <name val="Calibri"/>
    </font>
    <font>
      <sz val="10.0"/>
      <color theme="1"/>
      <name val="Trebuchet MS"/>
    </font>
    <font>
      <sz val="10.0"/>
      <color rgb="FF000000"/>
      <name val="Trebuchet MS"/>
    </font>
    <font>
      <sz val="10.0"/>
      <color rgb="FFFFFFFF"/>
      <name val="Trebuchet MS"/>
    </font>
    <font>
      <b/>
      <sz val="10.0"/>
      <color theme="1"/>
      <name val="Trebuchet MS"/>
    </font>
    <font>
      <b/>
      <sz val="10.0"/>
      <color rgb="FF000000"/>
      <name val="Trebuchet MS"/>
    </font>
    <font>
      <b/>
      <sz val="9.0"/>
      <color theme="1"/>
      <name val="Arial"/>
    </font>
    <font>
      <sz val="10.0"/>
      <color rgb="FFFFFFFF"/>
      <name val="Arial"/>
    </font>
    <font>
      <b/>
      <sz val="9.0"/>
      <color rgb="FFFFFFFF"/>
      <name val="Arial"/>
    </font>
    <font>
      <sz val="9.0"/>
      <color theme="1"/>
      <name val="Trebuchet MS"/>
    </font>
    <font>
      <sz val="9.0"/>
      <color rgb="FF000000"/>
      <name val="Trebuchet MS"/>
    </font>
    <font>
      <sz val="9.0"/>
      <color rgb="FFFFFFFF"/>
      <name val="Trebuchet MS"/>
    </font>
    <font>
      <b/>
      <sz val="9.0"/>
      <color theme="1"/>
      <name val="Trebuchet MS"/>
    </font>
    <font>
      <b/>
      <sz val="9.0"/>
      <color rgb="FF000000"/>
      <name val="Trebuchet MS"/>
    </font>
    <font>
      <sz val="9.0"/>
      <color rgb="FF000000"/>
      <name val="&quot;Trebuchet MS&quot;"/>
    </font>
    <font>
      <color rgb="FF000000"/>
      <name val="&quot;Trebuchet MS&quot;"/>
    </font>
    <font>
      <color theme="1"/>
      <name val="Calibri"/>
      <scheme val="minor"/>
    </font>
    <font>
      <color theme="1"/>
      <name val="Trebuchet MS"/>
    </font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FC000"/>
        <bgColor rgb="FFFFC000"/>
      </patternFill>
    </fill>
    <fill>
      <patternFill patternType="solid">
        <fgColor rgb="FFFF6600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</fills>
  <borders count="26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/>
      <bottom style="medium">
        <color rgb="FFFF6600"/>
      </bottom>
    </border>
    <border>
      <top/>
      <bottom style="medium">
        <color rgb="FFFF6600"/>
      </bottom>
    </border>
    <border>
      <right style="thin">
        <color rgb="FF000000"/>
      </right>
      <top/>
      <bottom style="medium">
        <color rgb="FFFF6600"/>
      </bottom>
    </border>
    <border>
      <left style="medium">
        <color rgb="FFFF6600"/>
      </left>
      <top/>
      <bottom style="medium">
        <color rgb="FFFF6600"/>
      </bottom>
    </border>
    <border>
      <right style="medium">
        <color rgb="FFFF6600"/>
      </right>
      <top/>
      <bottom style="medium">
        <color rgb="FFFF66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2" xfId="0" applyFont="1" applyNumberFormat="1"/>
    <xf borderId="0" fillId="0" fontId="3" numFmtId="0" xfId="0" applyFont="1"/>
    <xf quotePrefix="1" borderId="0" fillId="0" fontId="3" numFmtId="0" xfId="0" applyAlignment="1" applyFont="1">
      <alignment readingOrder="0"/>
    </xf>
    <xf borderId="0" fillId="0" fontId="4" numFmtId="0" xfId="0" applyAlignment="1" applyFont="1">
      <alignment horizontal="left"/>
    </xf>
    <xf borderId="0" fillId="0" fontId="4" numFmtId="2" xfId="0" applyAlignment="1" applyFont="1" applyNumberFormat="1">
      <alignment horizontal="center"/>
    </xf>
    <xf quotePrefix="1" borderId="0" fillId="0" fontId="3" numFmtId="0" xfId="0" applyFont="1"/>
    <xf borderId="0" fillId="0" fontId="5" numFmtId="0" xfId="0" applyFont="1"/>
    <xf borderId="0" fillId="2" fontId="3" numFmtId="0" xfId="0" applyAlignment="1" applyFill="1" applyFont="1">
      <alignment readingOrder="0"/>
    </xf>
    <xf borderId="1" fillId="0" fontId="6" numFmtId="0" xfId="0" applyAlignment="1" applyBorder="1" applyFont="1">
      <alignment horizontal="center"/>
    </xf>
    <xf borderId="2" fillId="3" fontId="7" numFmtId="0" xfId="0" applyAlignment="1" applyBorder="1" applyFill="1" applyFont="1">
      <alignment horizontal="center" vertical="center"/>
    </xf>
    <xf borderId="3" fillId="3" fontId="7" numFmtId="0" xfId="0" applyAlignment="1" applyBorder="1" applyFont="1">
      <alignment horizontal="center" vertical="center"/>
    </xf>
    <xf borderId="4" fillId="3" fontId="7" numFmtId="0" xfId="0" applyAlignment="1" applyBorder="1" applyFont="1">
      <alignment horizontal="center" vertical="center"/>
    </xf>
    <xf borderId="5" fillId="0" fontId="8" numFmtId="0" xfId="0" applyBorder="1" applyFont="1"/>
    <xf borderId="6" fillId="0" fontId="8" numFmtId="0" xfId="0" applyBorder="1" applyFont="1"/>
    <xf borderId="7" fillId="3" fontId="7" numFmtId="0" xfId="0" applyAlignment="1" applyBorder="1" applyFont="1">
      <alignment horizontal="center" vertical="center"/>
    </xf>
    <xf borderId="8" fillId="0" fontId="8" numFmtId="0" xfId="0" applyBorder="1" applyFont="1"/>
    <xf borderId="9" fillId="0" fontId="8" numFmtId="0" xfId="0" applyBorder="1" applyFont="1"/>
    <xf borderId="10" fillId="3" fontId="7" numFmtId="0" xfId="0" applyAlignment="1" applyBorder="1" applyFont="1">
      <alignment horizontal="center" shrinkToFit="0" vertical="center" wrapText="1"/>
    </xf>
    <xf borderId="11" fillId="0" fontId="8" numFmtId="0" xfId="0" applyBorder="1" applyFont="1"/>
    <xf borderId="0" fillId="0" fontId="9" numFmtId="0" xfId="0" applyAlignment="1" applyFont="1">
      <alignment vertical="center"/>
    </xf>
    <xf borderId="0" fillId="0" fontId="9" numFmtId="2" xfId="0" applyAlignment="1" applyFont="1" applyNumberFormat="1">
      <alignment vertical="center"/>
    </xf>
    <xf borderId="0" fillId="0" fontId="10" numFmtId="0" xfId="0" applyAlignment="1" applyFont="1">
      <alignment vertical="center"/>
    </xf>
    <xf borderId="12" fillId="0" fontId="8" numFmtId="0" xfId="0" applyBorder="1" applyFont="1"/>
    <xf borderId="13" fillId="0" fontId="8" numFmtId="0" xfId="0" applyBorder="1" applyFont="1"/>
    <xf borderId="14" fillId="3" fontId="11" numFmtId="0" xfId="0" applyAlignment="1" applyBorder="1" applyFont="1">
      <alignment horizontal="center" vertical="center"/>
    </xf>
    <xf borderId="15" fillId="3" fontId="11" numFmtId="0" xfId="0" applyAlignment="1" applyBorder="1" applyFont="1">
      <alignment horizontal="center" vertical="center"/>
    </xf>
    <xf borderId="16" fillId="3" fontId="12" numFmtId="0" xfId="0" applyAlignment="1" applyBorder="1" applyFont="1">
      <alignment horizontal="center" vertical="center"/>
    </xf>
    <xf borderId="17" fillId="3" fontId="11" numFmtId="0" xfId="0" applyAlignment="1" applyBorder="1" applyFont="1">
      <alignment horizontal="center" vertical="center"/>
    </xf>
    <xf borderId="18" fillId="3" fontId="7" numFmtId="0" xfId="0" applyAlignment="1" applyBorder="1" applyFont="1">
      <alignment horizontal="center" shrinkToFit="0" vertical="center" wrapText="1"/>
    </xf>
    <xf borderId="4" fillId="4" fontId="13" numFmtId="0" xfId="0" applyAlignment="1" applyBorder="1" applyFill="1" applyFont="1">
      <alignment horizontal="center" vertical="center"/>
    </xf>
    <xf borderId="17" fillId="4" fontId="13" numFmtId="0" xfId="0" applyAlignment="1" applyBorder="1" applyFont="1">
      <alignment horizontal="center" vertical="center"/>
    </xf>
    <xf borderId="0" fillId="0" fontId="13" numFmtId="0" xfId="0" applyAlignment="1" applyFont="1">
      <alignment horizontal="center"/>
    </xf>
    <xf borderId="17" fillId="5" fontId="14" numFmtId="0" xfId="0" applyAlignment="1" applyBorder="1" applyFill="1" applyFont="1">
      <alignment horizontal="center"/>
    </xf>
    <xf borderId="17" fillId="0" fontId="15" numFmtId="0" xfId="0" applyAlignment="1" applyBorder="1" applyFont="1">
      <alignment horizontal="center"/>
    </xf>
    <xf borderId="17" fillId="0" fontId="15" numFmtId="2" xfId="0" applyAlignment="1" applyBorder="1" applyFont="1" applyNumberFormat="1">
      <alignment horizontal="center"/>
    </xf>
    <xf borderId="0" fillId="0" fontId="16" numFmtId="0" xfId="0" applyFont="1"/>
    <xf quotePrefix="1" borderId="4" fillId="0" fontId="17" numFmtId="0" xfId="0" applyAlignment="1" applyBorder="1" applyFont="1">
      <alignment horizontal="center"/>
    </xf>
    <xf borderId="17" fillId="0" fontId="18" numFmtId="0" xfId="0" applyAlignment="1" applyBorder="1" applyFont="1">
      <alignment horizontal="center" shrinkToFit="0" wrapText="1"/>
    </xf>
    <xf borderId="0" fillId="0" fontId="17" numFmtId="0" xfId="0" applyFont="1"/>
    <xf borderId="17" fillId="0" fontId="18" numFmtId="0" xfId="0" applyAlignment="1" applyBorder="1" applyFont="1">
      <alignment shrinkToFit="0" wrapText="1"/>
    </xf>
    <xf borderId="19" fillId="0" fontId="17" numFmtId="0" xfId="0" applyAlignment="1" applyBorder="1" applyFont="1">
      <alignment horizontal="center" readingOrder="0"/>
    </xf>
    <xf borderId="17" fillId="0" fontId="17" numFmtId="0" xfId="0" applyAlignment="1" applyBorder="1" applyFont="1">
      <alignment horizontal="center" readingOrder="0"/>
    </xf>
    <xf borderId="17" fillId="0" fontId="17" numFmtId="0" xfId="0" applyAlignment="1" applyBorder="1" applyFont="1">
      <alignment horizontal="center"/>
    </xf>
    <xf borderId="0" fillId="0" fontId="19" numFmtId="0" xfId="0" applyAlignment="1" applyFont="1">
      <alignment horizontal="center"/>
    </xf>
    <xf borderId="17" fillId="0" fontId="17" numFmtId="2" xfId="0" applyAlignment="1" applyBorder="1" applyFont="1" applyNumberFormat="1">
      <alignment horizontal="center"/>
    </xf>
    <xf borderId="20" fillId="6" fontId="20" numFmtId="2" xfId="0" applyAlignment="1" applyBorder="1" applyFill="1" applyFont="1" applyNumberFormat="1">
      <alignment horizontal="center"/>
    </xf>
    <xf borderId="17" fillId="6" fontId="21" numFmtId="0" xfId="0" applyAlignment="1" applyBorder="1" applyFont="1">
      <alignment horizontal="center"/>
    </xf>
    <xf borderId="2" fillId="0" fontId="18" numFmtId="0" xfId="0" applyAlignment="1" applyBorder="1" applyFont="1">
      <alignment horizontal="center" shrinkToFit="0" wrapText="1"/>
    </xf>
    <xf borderId="2" fillId="0" fontId="18" numFmtId="0" xfId="0" applyAlignment="1" applyBorder="1" applyFont="1">
      <alignment shrinkToFit="0" wrapText="1"/>
    </xf>
    <xf borderId="0" fillId="0" fontId="10" numFmtId="0" xfId="0" applyAlignment="1" applyFont="1">
      <alignment horizontal="center" shrinkToFit="0" wrapText="1"/>
    </xf>
    <xf borderId="17" fillId="6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17" fillId="7" fontId="3" numFmtId="0" xfId="0" applyAlignment="1" applyBorder="1" applyFill="1" applyFont="1">
      <alignment horizontal="center"/>
    </xf>
    <xf borderId="17" fillId="7" fontId="5" numFmtId="9" xfId="0" applyAlignment="1" applyBorder="1" applyFont="1" applyNumberFormat="1">
      <alignment horizontal="center"/>
    </xf>
    <xf borderId="0" fillId="0" fontId="3" numFmtId="9" xfId="0" applyAlignment="1" applyFont="1" applyNumberFormat="1">
      <alignment horizontal="center"/>
    </xf>
    <xf borderId="17" fillId="7" fontId="3" numFmtId="0" xfId="0" applyBorder="1" applyFont="1"/>
    <xf borderId="0" fillId="0" fontId="9" numFmtId="0" xfId="0" applyFont="1"/>
    <xf borderId="0" fillId="0" fontId="22" numFmtId="0" xfId="0" applyAlignment="1" applyFont="1">
      <alignment horizontal="center"/>
    </xf>
    <xf borderId="0" fillId="0" fontId="22" numFmtId="9" xfId="0" applyAlignment="1" applyFont="1" applyNumberFormat="1">
      <alignment horizontal="center"/>
    </xf>
    <xf borderId="0" fillId="0" fontId="9" numFmtId="2" xfId="0" applyFont="1" applyNumberFormat="1"/>
    <xf borderId="0" fillId="0" fontId="22" numFmtId="0" xfId="0" applyFont="1"/>
    <xf borderId="17" fillId="2" fontId="18" numFmtId="0" xfId="0" applyAlignment="1" applyBorder="1" applyFont="1">
      <alignment horizontal="center" shrinkToFit="0" wrapText="1"/>
    </xf>
    <xf borderId="0" fillId="2" fontId="17" numFmtId="0" xfId="0" applyFont="1"/>
    <xf borderId="17" fillId="2" fontId="18" numFmtId="0" xfId="0" applyAlignment="1" applyBorder="1" applyFont="1">
      <alignment shrinkToFit="0" wrapText="1"/>
    </xf>
    <xf borderId="19" fillId="2" fontId="17" numFmtId="0" xfId="0" applyAlignment="1" applyBorder="1" applyFont="1">
      <alignment horizontal="center" readingOrder="0"/>
    </xf>
    <xf borderId="17" fillId="2" fontId="17" numFmtId="0" xfId="0" applyAlignment="1" applyBorder="1" applyFont="1">
      <alignment horizontal="center" readingOrder="0"/>
    </xf>
    <xf borderId="17" fillId="2" fontId="17" numFmtId="0" xfId="0" applyAlignment="1" applyBorder="1" applyFont="1">
      <alignment horizontal="center"/>
    </xf>
    <xf quotePrefix="1" borderId="4" fillId="0" fontId="2" numFmtId="0" xfId="0" applyAlignment="1" applyBorder="1" applyFont="1">
      <alignment horizontal="center"/>
    </xf>
    <xf borderId="19" fillId="0" fontId="2" numFmtId="0" xfId="0" applyAlignment="1" applyBorder="1" applyFont="1">
      <alignment horizontal="center" readingOrder="0"/>
    </xf>
    <xf borderId="17" fillId="0" fontId="2" numFmtId="0" xfId="0" applyAlignment="1" applyBorder="1" applyFont="1">
      <alignment horizontal="center" readingOrder="0"/>
    </xf>
    <xf borderId="17" fillId="0" fontId="2" numFmtId="0" xfId="0" applyAlignment="1" applyBorder="1" applyFont="1">
      <alignment horizontal="center"/>
    </xf>
    <xf borderId="0" fillId="0" fontId="23" numFmtId="0" xfId="0" applyAlignment="1" applyFont="1">
      <alignment horizontal="center"/>
    </xf>
    <xf borderId="17" fillId="0" fontId="2" numFmtId="2" xfId="0" applyAlignment="1" applyBorder="1" applyFont="1" applyNumberFormat="1">
      <alignment horizontal="center"/>
    </xf>
    <xf borderId="20" fillId="6" fontId="3" numFmtId="2" xfId="0" applyAlignment="1" applyBorder="1" applyFont="1" applyNumberFormat="1">
      <alignment horizontal="center"/>
    </xf>
    <xf borderId="17" fillId="6" fontId="5" numFmtId="0" xfId="0" applyAlignment="1" applyBorder="1" applyFont="1">
      <alignment horizontal="center"/>
    </xf>
    <xf borderId="16" fillId="3" fontId="7" numFmtId="0" xfId="0" applyAlignment="1" applyBorder="1" applyFont="1">
      <alignment horizontal="center" vertical="center"/>
    </xf>
    <xf borderId="4" fillId="3" fontId="11" numFmtId="0" xfId="0" applyAlignment="1" applyBorder="1" applyFont="1">
      <alignment horizontal="center" vertical="center"/>
    </xf>
    <xf borderId="19" fillId="0" fontId="8" numFmtId="0" xfId="0" applyBorder="1" applyFont="1"/>
    <xf borderId="21" fillId="3" fontId="11" numFmtId="0" xfId="0" applyAlignment="1" applyBorder="1" applyFont="1">
      <alignment horizontal="center" vertical="center"/>
    </xf>
    <xf borderId="4" fillId="4" fontId="12" numFmtId="0" xfId="0" applyAlignment="1" applyBorder="1" applyFont="1">
      <alignment horizontal="center" vertical="center"/>
    </xf>
    <xf borderId="17" fillId="4" fontId="12" numFmtId="0" xfId="0" applyAlignment="1" applyBorder="1" applyFont="1">
      <alignment horizontal="center" vertical="center"/>
    </xf>
    <xf borderId="14" fillId="4" fontId="12" numFmtId="0" xfId="0" applyAlignment="1" applyBorder="1" applyFont="1">
      <alignment horizontal="center" vertical="center"/>
    </xf>
    <xf borderId="0" fillId="0" fontId="12" numFmtId="0" xfId="0" applyAlignment="1" applyFont="1">
      <alignment horizontal="center"/>
    </xf>
    <xf borderId="17" fillId="5" fontId="24" numFmtId="0" xfId="0" applyAlignment="1" applyBorder="1" applyFont="1">
      <alignment horizontal="center"/>
    </xf>
    <xf borderId="17" fillId="0" fontId="9" numFmtId="0" xfId="0" applyAlignment="1" applyBorder="1" applyFont="1">
      <alignment horizontal="center"/>
    </xf>
    <xf borderId="17" fillId="0" fontId="9" numFmtId="2" xfId="0" applyAlignment="1" applyBorder="1" applyFont="1" applyNumberFormat="1">
      <alignment horizontal="center"/>
    </xf>
    <xf borderId="0" fillId="0" fontId="10" numFmtId="0" xfId="0" applyFont="1"/>
    <xf quotePrefix="1" borderId="4" fillId="0" fontId="25" numFmtId="0" xfId="0" applyAlignment="1" applyBorder="1" applyFont="1">
      <alignment horizontal="center"/>
    </xf>
    <xf borderId="17" fillId="0" fontId="26" numFmtId="0" xfId="0" applyAlignment="1" applyBorder="1" applyFont="1">
      <alignment horizontal="center" shrinkToFit="0" wrapText="1"/>
    </xf>
    <xf borderId="0" fillId="0" fontId="25" numFmtId="0" xfId="0" applyFont="1"/>
    <xf borderId="17" fillId="0" fontId="26" numFmtId="0" xfId="0" applyAlignment="1" applyBorder="1" applyFont="1">
      <alignment shrinkToFit="0" wrapText="1"/>
    </xf>
    <xf borderId="19" fillId="0" fontId="25" numFmtId="0" xfId="0" applyAlignment="1" applyBorder="1" applyFont="1">
      <alignment horizontal="center"/>
    </xf>
    <xf borderId="19" fillId="0" fontId="25" numFmtId="0" xfId="0" applyAlignment="1" applyBorder="1" applyFont="1">
      <alignment horizontal="center" readingOrder="0"/>
    </xf>
    <xf borderId="17" fillId="0" fontId="25" numFmtId="0" xfId="0" applyAlignment="1" applyBorder="1" applyFont="1">
      <alignment horizontal="center"/>
    </xf>
    <xf borderId="0" fillId="0" fontId="27" numFmtId="0" xfId="0" applyAlignment="1" applyFont="1">
      <alignment horizontal="center"/>
    </xf>
    <xf borderId="17" fillId="0" fontId="25" numFmtId="2" xfId="0" applyAlignment="1" applyBorder="1" applyFont="1" applyNumberFormat="1">
      <alignment horizontal="center"/>
    </xf>
    <xf borderId="20" fillId="6" fontId="28" numFmtId="2" xfId="0" applyAlignment="1" applyBorder="1" applyFont="1" applyNumberFormat="1">
      <alignment horizontal="center"/>
    </xf>
    <xf borderId="17" fillId="6" fontId="29" numFmtId="0" xfId="0" applyAlignment="1" applyBorder="1" applyFont="1">
      <alignment horizontal="center"/>
    </xf>
    <xf borderId="17" fillId="0" fontId="25" numFmtId="0" xfId="0" applyAlignment="1" applyBorder="1" applyFont="1">
      <alignment horizontal="center" readingOrder="0"/>
    </xf>
    <xf borderId="2" fillId="0" fontId="26" numFmtId="0" xfId="0" applyAlignment="1" applyBorder="1" applyFont="1">
      <alignment horizontal="center" shrinkToFit="0" wrapText="1"/>
    </xf>
    <xf borderId="2" fillId="0" fontId="26" numFmtId="0" xfId="0" applyAlignment="1" applyBorder="1" applyFont="1">
      <alignment shrinkToFit="0" wrapText="1"/>
    </xf>
    <xf borderId="0" fillId="0" fontId="26" numFmtId="0" xfId="0" applyAlignment="1" applyFont="1">
      <alignment horizontal="center" shrinkToFit="0" wrapText="1"/>
    </xf>
    <xf borderId="17" fillId="6" fontId="28" numFmtId="0" xfId="0" applyAlignment="1" applyBorder="1" applyFont="1">
      <alignment horizontal="center"/>
    </xf>
    <xf borderId="22" fillId="6" fontId="28" numFmtId="0" xfId="0" applyAlignment="1" applyBorder="1" applyFont="1">
      <alignment horizontal="center"/>
    </xf>
    <xf borderId="23" fillId="0" fontId="28" numFmtId="0" xfId="0" applyAlignment="1" applyBorder="1" applyFont="1">
      <alignment horizontal="center"/>
    </xf>
    <xf borderId="0" fillId="0" fontId="28" numFmtId="0" xfId="0" applyAlignment="1" applyFont="1">
      <alignment horizontal="center"/>
    </xf>
    <xf borderId="17" fillId="7" fontId="28" numFmtId="0" xfId="0" applyAlignment="1" applyBorder="1" applyFont="1">
      <alignment horizontal="center"/>
    </xf>
    <xf borderId="22" fillId="7" fontId="29" numFmtId="9" xfId="0" applyAlignment="1" applyBorder="1" applyFont="1" applyNumberFormat="1">
      <alignment horizontal="center"/>
    </xf>
    <xf borderId="0" fillId="0" fontId="29" numFmtId="9" xfId="0" applyAlignment="1" applyFont="1" applyNumberFormat="1">
      <alignment horizontal="center"/>
    </xf>
    <xf borderId="0" fillId="0" fontId="28" numFmtId="9" xfId="0" applyAlignment="1" applyFont="1" applyNumberFormat="1">
      <alignment horizontal="center"/>
    </xf>
    <xf borderId="17" fillId="7" fontId="28" numFmtId="0" xfId="0" applyBorder="1" applyFont="1"/>
    <xf borderId="0" fillId="0" fontId="28" numFmtId="0" xfId="0" applyFont="1"/>
    <xf borderId="22" fillId="6" fontId="3" numFmtId="0" xfId="0" applyAlignment="1" applyBorder="1" applyFont="1">
      <alignment horizontal="center"/>
    </xf>
    <xf borderId="23" fillId="0" fontId="3" numFmtId="0" xfId="0" applyAlignment="1" applyBorder="1" applyFont="1">
      <alignment horizontal="center"/>
    </xf>
    <xf borderId="22" fillId="7" fontId="5" numFmtId="9" xfId="0" applyAlignment="1" applyBorder="1" applyFont="1" applyNumberFormat="1">
      <alignment horizontal="center"/>
    </xf>
    <xf borderId="0" fillId="0" fontId="5" numFmtId="9" xfId="0" applyAlignment="1" applyFont="1" applyNumberFormat="1">
      <alignment horizontal="center"/>
    </xf>
    <xf borderId="0" fillId="0" fontId="9" numFmtId="0" xfId="0" applyAlignment="1" applyFont="1">
      <alignment horizontal="left"/>
    </xf>
    <xf borderId="19" fillId="8" fontId="25" numFmtId="0" xfId="0" applyAlignment="1" applyBorder="1" applyFill="1" applyFont="1">
      <alignment horizontal="center" readingOrder="0"/>
    </xf>
    <xf borderId="19" fillId="8" fontId="25" numFmtId="0" xfId="0" applyAlignment="1" applyBorder="1" applyFont="1">
      <alignment horizontal="center"/>
    </xf>
    <xf borderId="17" fillId="0" fontId="30" numFmtId="0" xfId="0" applyAlignment="1" applyBorder="1" applyFont="1">
      <alignment horizontal="center" readingOrder="0" vertical="bottom"/>
    </xf>
    <xf quotePrefix="1" borderId="4" fillId="0" fontId="9" numFmtId="0" xfId="0" applyAlignment="1" applyBorder="1" applyFont="1">
      <alignment horizontal="center"/>
    </xf>
    <xf borderId="20" fillId="6" fontId="22" numFmtId="2" xfId="0" applyAlignment="1" applyBorder="1" applyFont="1" applyNumberFormat="1">
      <alignment horizontal="center"/>
    </xf>
    <xf borderId="17" fillId="6" fontId="11" numFmtId="0" xfId="0" applyAlignment="1" applyBorder="1" applyFont="1">
      <alignment horizontal="center"/>
    </xf>
    <xf borderId="5" fillId="0" fontId="9" numFmtId="0" xfId="0" applyAlignment="1" applyBorder="1" applyFont="1">
      <alignment horizontal="center"/>
    </xf>
    <xf borderId="17" fillId="9" fontId="31" numFmtId="0" xfId="0" applyAlignment="1" applyBorder="1" applyFill="1" applyFont="1">
      <alignment horizontal="center" readingOrder="0" vertical="bottom"/>
    </xf>
    <xf borderId="0" fillId="0" fontId="32" numFmtId="0" xfId="0" applyAlignment="1" applyFont="1">
      <alignment readingOrder="0"/>
    </xf>
    <xf borderId="0" fillId="0" fontId="32" numFmtId="0" xfId="0" applyFont="1"/>
    <xf borderId="19" fillId="0" fontId="17" numFmtId="0" xfId="0" applyAlignment="1" applyBorder="1" applyFont="1">
      <alignment horizontal="center"/>
    </xf>
    <xf borderId="17" fillId="10" fontId="18" numFmtId="0" xfId="0" applyAlignment="1" applyBorder="1" applyFill="1" applyFont="1">
      <alignment shrinkToFit="0" wrapText="1"/>
    </xf>
    <xf borderId="17" fillId="0" fontId="17" numFmtId="1" xfId="0" applyAlignment="1" applyBorder="1" applyFont="1" applyNumberFormat="1">
      <alignment horizontal="center"/>
    </xf>
    <xf borderId="17" fillId="0" fontId="17" numFmtId="1" xfId="0" applyAlignment="1" applyBorder="1" applyFont="1" applyNumberFormat="1">
      <alignment horizontal="center" readingOrder="0"/>
    </xf>
    <xf borderId="12" fillId="10" fontId="18" numFmtId="0" xfId="0" applyAlignment="1" applyBorder="1" applyFont="1">
      <alignment shrinkToFit="0" wrapText="1"/>
    </xf>
    <xf borderId="19" fillId="0" fontId="2" numFmtId="0" xfId="0" applyAlignment="1" applyBorder="1" applyFont="1">
      <alignment horizontal="center"/>
    </xf>
    <xf borderId="17" fillId="0" fontId="33" numFmtId="0" xfId="0" applyAlignment="1" applyBorder="1" applyFont="1">
      <alignment horizontal="center" shrinkToFit="0" vertical="bottom" wrapText="1"/>
    </xf>
    <xf borderId="17" fillId="0" fontId="33" numFmtId="0" xfId="0" applyAlignment="1" applyBorder="1" applyFont="1">
      <alignment horizontal="center" vertical="bottom"/>
    </xf>
    <xf borderId="17" fillId="8" fontId="17" numFmtId="0" xfId="0" applyAlignment="1" applyBorder="1" applyFont="1">
      <alignment horizontal="center" readingOrder="0"/>
    </xf>
    <xf borderId="17" fillId="0" fontId="33" numFmtId="0" xfId="0" applyAlignment="1" applyBorder="1" applyFont="1">
      <alignment horizontal="center" readingOrder="0" vertical="bottom"/>
    </xf>
    <xf borderId="17" fillId="0" fontId="18" numFmtId="0" xfId="0" applyAlignment="1" applyBorder="1" applyFont="1">
      <alignment horizontal="center" readingOrder="0" shrinkToFit="0" wrapText="1"/>
    </xf>
    <xf borderId="17" fillId="0" fontId="18" numFmtId="0" xfId="0" applyAlignment="1" applyBorder="1" applyFont="1">
      <alignment readingOrder="0" shrinkToFit="0" wrapText="1"/>
    </xf>
    <xf borderId="17" fillId="8" fontId="17" numFmtId="0" xfId="0" applyAlignment="1" applyBorder="1" applyFont="1">
      <alignment horizontal="center"/>
    </xf>
    <xf borderId="19" fillId="0" fontId="33" numFmtId="0" xfId="0" applyAlignment="1" applyBorder="1" applyFont="1">
      <alignment vertical="bottom"/>
    </xf>
    <xf borderId="17" fillId="0" fontId="33" numFmtId="0" xfId="0" applyAlignment="1" applyBorder="1" applyFont="1">
      <alignment vertical="bottom"/>
    </xf>
    <xf borderId="17" fillId="0" fontId="25" numFmtId="0" xfId="0" applyAlignment="1" applyBorder="1" applyFont="1">
      <alignment horizontal="center" vertical="bottom"/>
    </xf>
    <xf borderId="12" fillId="0" fontId="34" numFmtId="0" xfId="0" applyAlignment="1" applyBorder="1" applyFont="1">
      <alignment horizontal="center" shrinkToFit="0" wrapText="1"/>
    </xf>
    <xf borderId="12" fillId="0" fontId="34" numFmtId="0" xfId="0" applyAlignment="1" applyBorder="1" applyFont="1">
      <alignment shrinkToFit="0" wrapText="1"/>
    </xf>
    <xf borderId="17" fillId="0" fontId="34" numFmtId="0" xfId="0" applyAlignment="1" applyBorder="1" applyFont="1">
      <alignment horizontal="center" shrinkToFit="0" wrapText="1"/>
    </xf>
    <xf borderId="17" fillId="0" fontId="34" numFmtId="0" xfId="0" applyAlignment="1" applyBorder="1" applyFont="1">
      <alignment shrinkToFit="0" wrapText="1"/>
    </xf>
    <xf borderId="5" fillId="0" fontId="2" numFmtId="0" xfId="0" applyAlignment="1" applyBorder="1" applyFont="1">
      <alignment horizontal="center"/>
    </xf>
    <xf borderId="12" fillId="0" fontId="2" numFmtId="0" xfId="0" applyBorder="1" applyFont="1"/>
    <xf borderId="1" fillId="0" fontId="23" numFmtId="0" xfId="0" applyAlignment="1" applyBorder="1" applyFont="1">
      <alignment horizontal="center"/>
    </xf>
    <xf borderId="17" fillId="0" fontId="33" numFmtId="0" xfId="0" applyAlignment="1" applyBorder="1" applyFont="1">
      <alignment horizontal="center" shrinkToFit="0" vertical="bottom" wrapText="1"/>
    </xf>
    <xf borderId="17" fillId="8" fontId="33" numFmtId="0" xfId="0" applyAlignment="1" applyBorder="1" applyFont="1">
      <alignment horizontal="center" readingOrder="0" shrinkToFit="0" vertical="bottom" wrapText="1"/>
    </xf>
    <xf borderId="17" fillId="0" fontId="33" numFmtId="0" xfId="0" applyAlignment="1" applyBorder="1" applyFont="1">
      <alignment horizontal="center" readingOrder="0" shrinkToFit="0" vertical="bottom" wrapText="1"/>
    </xf>
    <xf borderId="12" fillId="0" fontId="18" numFmtId="0" xfId="0" applyAlignment="1" applyBorder="1" applyFont="1">
      <alignment shrinkToFit="0" wrapText="1"/>
    </xf>
    <xf borderId="17" fillId="0" fontId="25" numFmtId="0" xfId="0" applyAlignment="1" applyBorder="1" applyFont="1">
      <alignment horizontal="center" vertical="bottom"/>
    </xf>
    <xf borderId="17" fillId="0" fontId="25" numFmtId="0" xfId="0" applyAlignment="1" applyBorder="1" applyFont="1">
      <alignment horizontal="center" readingOrder="0" vertical="bottom"/>
    </xf>
    <xf borderId="0" fillId="3" fontId="7" numFmtId="0" xfId="0" applyAlignment="1" applyFont="1">
      <alignment horizontal="center" vertical="center"/>
    </xf>
    <xf borderId="24" fillId="3" fontId="11" numFmtId="0" xfId="0" applyAlignment="1" applyBorder="1" applyFont="1">
      <alignment horizontal="center" vertical="center"/>
    </xf>
    <xf borderId="17" fillId="4" fontId="13" numFmtId="0" xfId="0" applyAlignment="1" applyBorder="1" applyFont="1">
      <alignment horizontal="center" readingOrder="0" vertical="center"/>
    </xf>
    <xf borderId="19" fillId="0" fontId="17" numFmtId="1" xfId="0" applyAlignment="1" applyBorder="1" applyFont="1" applyNumberFormat="1">
      <alignment horizontal="center"/>
    </xf>
    <xf borderId="15" fillId="3" fontId="11" numFmtId="0" xfId="0" applyAlignment="1" applyBorder="1" applyFont="1">
      <alignment horizontal="center" readingOrder="0" shrinkToFit="0" vertical="center" wrapText="1"/>
    </xf>
    <xf borderId="17" fillId="0" fontId="32" numFmtId="0" xfId="0" applyAlignment="1" applyBorder="1" applyFont="1">
      <alignment readingOrder="0"/>
    </xf>
    <xf borderId="12" fillId="0" fontId="18" numFmtId="0" xfId="0" applyAlignment="1" applyBorder="1" applyFont="1">
      <alignment horizontal="center" shrinkToFit="0" wrapText="1"/>
    </xf>
    <xf borderId="0" fillId="0" fontId="35" numFmtId="0" xfId="0" applyAlignment="1" applyFont="1">
      <alignment shrinkToFit="0" vertical="bottom" wrapText="1"/>
    </xf>
    <xf borderId="0" fillId="0" fontId="36" numFmtId="0" xfId="0" applyAlignment="1" applyFont="1">
      <alignment horizontal="center" shrinkToFit="0" vertical="bottom" wrapText="1"/>
    </xf>
    <xf borderId="17" fillId="0" fontId="35" numFmtId="0" xfId="0" applyAlignment="1" applyBorder="1" applyFont="1">
      <alignment shrinkToFit="0" vertical="bottom" wrapText="1"/>
    </xf>
    <xf borderId="19" fillId="0" fontId="35" numFmtId="0" xfId="0" applyAlignment="1" applyBorder="1" applyFont="1">
      <alignment shrinkToFit="0" vertical="bottom" wrapText="1"/>
    </xf>
    <xf borderId="19" fillId="0" fontId="36" numFmtId="0" xfId="0" applyAlignment="1" applyBorder="1" applyFont="1">
      <alignment horizontal="center" shrinkToFit="0" vertical="bottom" wrapText="1"/>
    </xf>
    <xf borderId="12" fillId="0" fontId="35" numFmtId="0" xfId="0" applyAlignment="1" applyBorder="1" applyFont="1">
      <alignment shrinkToFit="0" vertical="bottom" wrapText="1"/>
    </xf>
    <xf borderId="25" fillId="0" fontId="35" numFmtId="0" xfId="0" applyAlignment="1" applyBorder="1" applyFont="1">
      <alignment shrinkToFit="0" vertical="bottom" wrapText="1"/>
    </xf>
    <xf borderId="25" fillId="0" fontId="36" numFmtId="0" xfId="0" applyAlignment="1" applyBorder="1" applyFont="1">
      <alignment horizontal="center" shrinkToFit="0" vertical="bottom" wrapText="1"/>
    </xf>
    <xf borderId="17" fillId="7" fontId="3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10.xml.rels><?xml version="1.0" encoding="UTF-8" standalone="yes"?><Relationships xmlns="http://schemas.openxmlformats.org/package/2006/relationships"><Relationship Id="rId1" Type="http://customschemas.google.com/relationships/workbookmetadata" Target="commentsmeta9"/></Relationships>
</file>

<file path=xl/_rels/comments11.xml.rels><?xml version="1.0" encoding="UTF-8" standalone="yes"?><Relationships xmlns="http://schemas.openxmlformats.org/package/2006/relationships"><Relationship Id="rId1" Type="http://customschemas.google.com/relationships/workbookmetadata" Target="commentsmeta10"/></Relationships>
</file>

<file path=xl/_rels/comments12.xml.rels><?xml version="1.0" encoding="UTF-8" standalone="yes"?><Relationships xmlns="http://schemas.openxmlformats.org/package/2006/relationships"><Relationship Id="rId1" Type="http://customschemas.google.com/relationships/workbookmetadata" Target="commentsmeta11"/></Relationships>
</file>

<file path=xl/_rels/comments13.xml.rels><?xml version="1.0" encoding="UTF-8" standalone="yes"?><Relationships xmlns="http://schemas.openxmlformats.org/package/2006/relationships"><Relationship Id="rId1" Type="http://customschemas.google.com/relationships/workbookmetadata" Target="commentsmeta12"/></Relationships>
</file>

<file path=xl/_rels/comments14.xml.rels><?xml version="1.0" encoding="UTF-8" standalone="yes"?><Relationships xmlns="http://schemas.openxmlformats.org/package/2006/relationships"><Relationship Id="rId1" Type="http://customschemas.google.com/relationships/workbookmetadata" Target="commentsmeta13"/></Relationships>
</file>

<file path=xl/_rels/comments15.xml.rels><?xml version="1.0" encoding="UTF-8" standalone="yes"?><Relationships xmlns="http://schemas.openxmlformats.org/package/2006/relationships"><Relationship Id="rId1" Type="http://customschemas.google.com/relationships/workbookmetadata" Target="commentsmeta14"/></Relationships>
</file>

<file path=xl/_rels/comments16.xml.rels><?xml version="1.0" encoding="UTF-8" standalone="yes"?><Relationships xmlns="http://schemas.openxmlformats.org/package/2006/relationships"><Relationship Id="rId1" Type="http://customschemas.google.com/relationships/workbookmetadata" Target="commentsmeta15"/></Relationships>
</file>

<file path=xl/_rels/comments17.xml.rels><?xml version="1.0" encoding="UTF-8" standalone="yes"?><Relationships xmlns="http://schemas.openxmlformats.org/package/2006/relationships"><Relationship Id="rId1" Type="http://customschemas.google.com/relationships/workbookmetadata" Target="commentsmeta16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comments5.xml.rels><?xml version="1.0" encoding="UTF-8" standalone="yes"?><Relationships xmlns="http://schemas.openxmlformats.org/package/2006/relationships"><Relationship Id="rId1" Type="http://customschemas.google.com/relationships/workbookmetadata" Target="commentsmeta4"/></Relationships>
</file>

<file path=xl/_rels/comments6.xml.rels><?xml version="1.0" encoding="UTF-8" standalone="yes"?><Relationships xmlns="http://schemas.openxmlformats.org/package/2006/relationships"><Relationship Id="rId1" Type="http://customschemas.google.com/relationships/workbookmetadata" Target="commentsmeta5"/></Relationships>
</file>

<file path=xl/_rels/comments7.xml.rels><?xml version="1.0" encoding="UTF-8" standalone="yes"?><Relationships xmlns="http://schemas.openxmlformats.org/package/2006/relationships"><Relationship Id="rId1" Type="http://customschemas.google.com/relationships/workbookmetadata" Target="commentsmeta6"/></Relationships>
</file>

<file path=xl/_rels/comments8.xml.rels><?xml version="1.0" encoding="UTF-8" standalone="yes"?><Relationships xmlns="http://schemas.openxmlformats.org/package/2006/relationships"><Relationship Id="rId1" Type="http://customschemas.google.com/relationships/workbookmetadata" Target="commentsmeta7"/></Relationships>
</file>

<file path=xl/_rels/comments9.xml.rels><?xml version="1.0" encoding="UTF-8" standalone="yes"?><Relationships xmlns="http://schemas.openxmlformats.org/package/2006/relationships"><Relationship Id="rId1" Type="http://customschemas.google.com/relationships/workbookmetadata" Target="commentsmeta8"/></Relationships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externalLink" Target="externalLinks/externalLink1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customschemas.google.com/relationships/workbookmetadata" Target="metadata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'Pendidikan Multikultural (01)'!$D$47:$D$53</c:f>
            </c:strRef>
          </c:cat>
          <c:val>
            <c:numRef>
              <c:f>'Pendidikan Multikultural (01)'!$F$47:$F$53</c:f>
              <c:numCache/>
            </c:numRef>
          </c:val>
        </c:ser>
        <c:axId val="996600989"/>
        <c:axId val="328416735"/>
      </c:barChart>
      <c:catAx>
        <c:axId val="9966009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28416735"/>
      </c:catAx>
      <c:valAx>
        <c:axId val="3284167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96600989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'MICRO (02)'!$D$51:$D$57</c:f>
            </c:strRef>
          </c:cat>
          <c:val>
            <c:numRef>
              <c:f>'MICRO (02)'!$F$51:$F$57</c:f>
              <c:numCache/>
            </c:numRef>
          </c:val>
        </c:ser>
        <c:axId val="806571306"/>
        <c:axId val="1541942916"/>
      </c:barChart>
      <c:catAx>
        <c:axId val="8065713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41942916"/>
      </c:catAx>
      <c:valAx>
        <c:axId val="15419429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06571306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'PDPTI III (01)'!$D$50:$D$56</c:f>
            </c:strRef>
          </c:cat>
          <c:val>
            <c:numRef>
              <c:f>'PDPTI III (01)'!$K$50:$K$56</c:f>
              <c:numCache/>
            </c:numRef>
          </c:val>
        </c:ser>
        <c:axId val="1245288695"/>
        <c:axId val="1100721522"/>
      </c:barChart>
      <c:catAx>
        <c:axId val="12452886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00721522"/>
      </c:catAx>
      <c:valAx>
        <c:axId val="11007215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45288695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'PDPTI III (2)'!$D$51:$D$57</c:f>
            </c:strRef>
          </c:cat>
          <c:val>
            <c:numRef>
              <c:f>'PDPTI III (2)'!$K$51:$K$57</c:f>
              <c:numCache/>
            </c:numRef>
          </c:val>
        </c:ser>
        <c:axId val="1077667580"/>
        <c:axId val="2054261516"/>
      </c:barChart>
      <c:catAx>
        <c:axId val="10776675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54261516"/>
      </c:catAx>
      <c:valAx>
        <c:axId val="20542615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77667580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'Metopend Lanjutan (01)'!$D$53:$D$59</c:f>
            </c:strRef>
          </c:cat>
          <c:val>
            <c:numRef>
              <c:f>'Metopend Lanjutan (01)'!$F$53:$F$59</c:f>
              <c:numCache/>
            </c:numRef>
          </c:val>
        </c:ser>
        <c:axId val="684497408"/>
        <c:axId val="31338142"/>
      </c:barChart>
      <c:catAx>
        <c:axId val="68449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1338142"/>
      </c:catAx>
      <c:valAx>
        <c:axId val="313381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84497408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'Metopend Lanjutan (02)'!$D$51:$D$57</c:f>
            </c:strRef>
          </c:cat>
          <c:val>
            <c:numRef>
              <c:f>'Metopend Lanjutan (02)'!$F$51:$F$57</c:f>
              <c:numCache/>
            </c:numRef>
          </c:val>
        </c:ser>
        <c:axId val="1024737961"/>
        <c:axId val="1540981653"/>
      </c:barChart>
      <c:catAx>
        <c:axId val="10247379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40981653"/>
      </c:catAx>
      <c:valAx>
        <c:axId val="15409816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24737961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'Pendidikan Multikultural (2)'!$D$50:$D$56</c:f>
            </c:strRef>
          </c:cat>
          <c:val>
            <c:numRef>
              <c:f>'Pendidikan Multikultural (2)'!$F$50:$F$56</c:f>
              <c:numCache/>
            </c:numRef>
          </c:val>
        </c:ser>
        <c:axId val="1046353870"/>
        <c:axId val="894266986"/>
      </c:barChart>
      <c:catAx>
        <c:axId val="10463538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94266986"/>
      </c:catAx>
      <c:valAx>
        <c:axId val="8942669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46353870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'BK MI (01)'!$D$47:$D$53</c:f>
            </c:strRef>
          </c:cat>
          <c:val>
            <c:numRef>
              <c:f>'BK MI (01)'!$F$47:$F$53</c:f>
              <c:numCache/>
            </c:numRef>
          </c:val>
        </c:ser>
        <c:axId val="907494900"/>
        <c:axId val="355552885"/>
      </c:barChart>
      <c:catAx>
        <c:axId val="9074949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55552885"/>
      </c:catAx>
      <c:valAx>
        <c:axId val="3555528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07494900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'BK MI (02)'!$D$51:$D$57</c:f>
            </c:strRef>
          </c:cat>
          <c:val>
            <c:numRef>
              <c:f>'BK MI (02)'!$F$51:$F$57</c:f>
              <c:numCache/>
            </c:numRef>
          </c:val>
        </c:ser>
        <c:axId val="441866019"/>
        <c:axId val="684244665"/>
      </c:barChart>
      <c:catAx>
        <c:axId val="4418660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84244665"/>
      </c:catAx>
      <c:valAx>
        <c:axId val="6842446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41866019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'Edutech (01)'!$D$47:$D$53</c:f>
            </c:strRef>
          </c:cat>
          <c:val>
            <c:numRef>
              <c:f>'Edutech (01)'!$F$47:$F$53</c:f>
              <c:numCache/>
            </c:numRef>
          </c:val>
        </c:ser>
        <c:axId val="1499127474"/>
        <c:axId val="811620907"/>
      </c:barChart>
      <c:catAx>
        <c:axId val="14991274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11620907"/>
      </c:catAx>
      <c:valAx>
        <c:axId val="8116209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99127474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'Edutech (02)'!$D$48:$D$54</c:f>
            </c:strRef>
          </c:cat>
          <c:val>
            <c:numRef>
              <c:f>'Edutech (02)'!$F$48:$F$54</c:f>
              <c:numCache/>
            </c:numRef>
          </c:val>
        </c:ser>
        <c:axId val="354485080"/>
        <c:axId val="113641182"/>
      </c:barChart>
      <c:catAx>
        <c:axId val="354485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3641182"/>
      </c:catAx>
      <c:valAx>
        <c:axId val="1136411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54485080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 PDPTM II (01)'!$D$53:$D$59</c:f>
            </c:strRef>
          </c:cat>
          <c:val>
            <c:numRef>
              <c:f>' PDPTM II (01)'!$F$53:$F$59</c:f>
              <c:numCache/>
            </c:numRef>
          </c:val>
        </c:ser>
        <c:axId val="772827953"/>
        <c:axId val="1006171076"/>
      </c:barChart>
      <c:catAx>
        <c:axId val="7728279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06171076"/>
      </c:catAx>
      <c:valAx>
        <c:axId val="10061710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72827953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'PDPTM II (02)'!$D$51:$D$57</c:f>
            </c:strRef>
          </c:cat>
          <c:val>
            <c:numRef>
              <c:f>'PDPTM II (02)'!$F$51:$F$57</c:f>
              <c:numCache/>
            </c:numRef>
          </c:val>
        </c:ser>
        <c:axId val="325377995"/>
        <c:axId val="269067326"/>
      </c:barChart>
      <c:catAx>
        <c:axId val="3253779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69067326"/>
      </c:catAx>
      <c:valAx>
        <c:axId val="2690673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25377995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'MICRO (01)'!$D$49:$D$55</c:f>
            </c:strRef>
          </c:cat>
          <c:val>
            <c:numRef>
              <c:f>'MICRO (01)'!$F$49:$F$55</c:f>
              <c:numCache/>
            </c:numRef>
          </c:val>
        </c:ser>
        <c:axId val="1077235841"/>
        <c:axId val="114865327"/>
      </c:barChart>
      <c:catAx>
        <c:axId val="10772358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4865327"/>
      </c:catAx>
      <c:valAx>
        <c:axId val="1148653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77235841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image" Target="../media/image2.png"/><Relationship Id="rId3" Type="http://schemas.openxmlformats.org/officeDocument/2006/relationships/image" Target="../media/image4.png"/><Relationship Id="rId4" Type="http://schemas.openxmlformats.org/officeDocument/2006/relationships/image" Target="../media/image1.png"/><Relationship Id="rId5" Type="http://schemas.openxmlformats.org/officeDocument/2006/relationships/image" Target="../media/image6.png"/><Relationship Id="rId6" Type="http://schemas.openxmlformats.org/officeDocument/2006/relationships/image" Target="../media/image3.jp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image" Target="../media/image4.png"/><Relationship Id="rId3" Type="http://schemas.openxmlformats.org/officeDocument/2006/relationships/image" Target="../media/image1.png"/><Relationship Id="rId4" Type="http://schemas.openxmlformats.org/officeDocument/2006/relationships/image" Target="../media/image6.png"/><Relationship Id="rId5" Type="http://schemas.openxmlformats.org/officeDocument/2006/relationships/image" Target="../media/image3.jpg"/><Relationship Id="rId6" Type="http://schemas.openxmlformats.org/officeDocument/2006/relationships/image" Target="../media/image5.png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image" Target="../media/image4.png"/><Relationship Id="rId3" Type="http://schemas.openxmlformats.org/officeDocument/2006/relationships/image" Target="../media/image1.png"/><Relationship Id="rId4" Type="http://schemas.openxmlformats.org/officeDocument/2006/relationships/image" Target="../media/image6.png"/><Relationship Id="rId5" Type="http://schemas.openxmlformats.org/officeDocument/2006/relationships/image" Target="../media/image3.jpg"/><Relationship Id="rId6" Type="http://schemas.openxmlformats.org/officeDocument/2006/relationships/image" Target="../media/image5.png"/></Relationships>
</file>

<file path=xl/drawings/_rels/drawing1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image" Target="../media/image6.png"/><Relationship Id="rId3" Type="http://schemas.openxmlformats.org/officeDocument/2006/relationships/image" Target="../media/image5.png"/></Relationships>
</file>

<file path=xl/drawings/_rels/drawing16.xml.rels><?xml version="1.0" encoding="UTF-8" standalone="yes"?>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image" Target="../media/image5.png"/><Relationship Id="rId3" Type="http://schemas.openxmlformats.org/officeDocument/2006/relationships/image" Target="../media/image6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image" Target="../media/image2.png"/><Relationship Id="rId3" Type="http://schemas.openxmlformats.org/officeDocument/2006/relationships/image" Target="../media/image4.png"/><Relationship Id="rId4" Type="http://schemas.openxmlformats.org/officeDocument/2006/relationships/image" Target="../media/image1.png"/><Relationship Id="rId5" Type="http://schemas.openxmlformats.org/officeDocument/2006/relationships/image" Target="../media/image6.png"/><Relationship Id="rId6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371475</xdr:colOff>
      <xdr:row>44</xdr:row>
      <xdr:rowOff>123825</xdr:rowOff>
    </xdr:from>
    <xdr:ext cx="3352800" cy="1609725"/>
    <xdr:graphicFrame>
      <xdr:nvGraphicFramePr>
        <xdr:cNvPr id="56511205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257175</xdr:colOff>
      <xdr:row>48</xdr:row>
      <xdr:rowOff>104775</xdr:rowOff>
    </xdr:from>
    <xdr:ext cx="3133725" cy="1666875"/>
    <xdr:graphicFrame>
      <xdr:nvGraphicFramePr>
        <xdr:cNvPr id="1961275656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171450</xdr:colOff>
      <xdr:row>61</xdr:row>
      <xdr:rowOff>104775</xdr:rowOff>
    </xdr:from>
    <xdr:ext cx="819150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</xdr:colOff>
      <xdr:row>61</xdr:row>
      <xdr:rowOff>19050</xdr:rowOff>
    </xdr:from>
    <xdr:ext cx="1019175" cy="514350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61</xdr:row>
      <xdr:rowOff>85725</xdr:rowOff>
    </xdr:from>
    <xdr:ext cx="895350" cy="381000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200025</xdr:colOff>
      <xdr:row>60</xdr:row>
      <xdr:rowOff>28575</xdr:rowOff>
    </xdr:from>
    <xdr:ext cx="1257300" cy="685800"/>
    <xdr:pic>
      <xdr:nvPicPr>
        <xdr:cNvPr id="0" name="image6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61</xdr:row>
      <xdr:rowOff>66675</xdr:rowOff>
    </xdr:from>
    <xdr:ext cx="800100" cy="352425"/>
    <xdr:pic>
      <xdr:nvPicPr>
        <xdr:cNvPr id="0" name="image3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0</xdr:colOff>
      <xdr:row>74</xdr:row>
      <xdr:rowOff>0</xdr:rowOff>
    </xdr:from>
    <xdr:ext cx="895350" cy="381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0</xdr:colOff>
      <xdr:row>74</xdr:row>
      <xdr:rowOff>0</xdr:rowOff>
    </xdr:from>
    <xdr:ext cx="895350" cy="381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342900</xdr:colOff>
      <xdr:row>48</xdr:row>
      <xdr:rowOff>0</xdr:rowOff>
    </xdr:from>
    <xdr:ext cx="2952750" cy="1562100"/>
    <xdr:graphicFrame>
      <xdr:nvGraphicFramePr>
        <xdr:cNvPr id="287180696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123825</xdr:colOff>
      <xdr:row>60</xdr:row>
      <xdr:rowOff>19050</xdr:rowOff>
    </xdr:from>
    <xdr:ext cx="1019175" cy="514350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60</xdr:row>
      <xdr:rowOff>85725</xdr:rowOff>
    </xdr:from>
    <xdr:ext cx="895350" cy="381000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200025</xdr:colOff>
      <xdr:row>59</xdr:row>
      <xdr:rowOff>28575</xdr:rowOff>
    </xdr:from>
    <xdr:ext cx="1257300" cy="685800"/>
    <xdr:pic>
      <xdr:nvPicPr>
        <xdr:cNvPr id="0" name="image6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60</xdr:row>
      <xdr:rowOff>66675</xdr:rowOff>
    </xdr:from>
    <xdr:ext cx="800100" cy="352425"/>
    <xdr:pic>
      <xdr:nvPicPr>
        <xdr:cNvPr id="0" name="image3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22</xdr:col>
      <xdr:colOff>104775</xdr:colOff>
      <xdr:row>59</xdr:row>
      <xdr:rowOff>152400</xdr:rowOff>
    </xdr:from>
    <xdr:ext cx="1066800" cy="485775"/>
    <xdr:pic>
      <xdr:nvPicPr>
        <xdr:cNvPr id="0" name="image5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190500</xdr:colOff>
      <xdr:row>48</xdr:row>
      <xdr:rowOff>85725</xdr:rowOff>
    </xdr:from>
    <xdr:ext cx="3105150" cy="1600200"/>
    <xdr:graphicFrame>
      <xdr:nvGraphicFramePr>
        <xdr:cNvPr id="966357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123825</xdr:colOff>
      <xdr:row>61</xdr:row>
      <xdr:rowOff>19050</xdr:rowOff>
    </xdr:from>
    <xdr:ext cx="1019175" cy="514350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61</xdr:row>
      <xdr:rowOff>85725</xdr:rowOff>
    </xdr:from>
    <xdr:ext cx="895350" cy="381000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200025</xdr:colOff>
      <xdr:row>60</xdr:row>
      <xdr:rowOff>28575</xdr:rowOff>
    </xdr:from>
    <xdr:ext cx="1257300" cy="685800"/>
    <xdr:pic>
      <xdr:nvPicPr>
        <xdr:cNvPr id="0" name="image6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61</xdr:row>
      <xdr:rowOff>66675</xdr:rowOff>
    </xdr:from>
    <xdr:ext cx="800100" cy="352425"/>
    <xdr:pic>
      <xdr:nvPicPr>
        <xdr:cNvPr id="0" name="image3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590550</xdr:colOff>
      <xdr:row>61</xdr:row>
      <xdr:rowOff>0</xdr:rowOff>
    </xdr:from>
    <xdr:ext cx="1038225" cy="542925"/>
    <xdr:pic>
      <xdr:nvPicPr>
        <xdr:cNvPr id="0" name="image5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200025</xdr:colOff>
      <xdr:row>50</xdr:row>
      <xdr:rowOff>123825</xdr:rowOff>
    </xdr:from>
    <xdr:ext cx="3305175" cy="1609725"/>
    <xdr:graphicFrame>
      <xdr:nvGraphicFramePr>
        <xdr:cNvPr id="1444217899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161925</xdr:colOff>
      <xdr:row>62</xdr:row>
      <xdr:rowOff>57150</xdr:rowOff>
    </xdr:from>
    <xdr:ext cx="1257300" cy="723900"/>
    <xdr:pic>
      <xdr:nvPicPr>
        <xdr:cNvPr id="0" name="image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590550</xdr:colOff>
      <xdr:row>63</xdr:row>
      <xdr:rowOff>0</xdr:rowOff>
    </xdr:from>
    <xdr:ext cx="1095375" cy="542925"/>
    <xdr:pic>
      <xdr:nvPicPr>
        <xdr:cNvPr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247650</xdr:colOff>
      <xdr:row>48</xdr:row>
      <xdr:rowOff>152400</xdr:rowOff>
    </xdr:from>
    <xdr:ext cx="3133725" cy="1590675"/>
    <xdr:graphicFrame>
      <xdr:nvGraphicFramePr>
        <xdr:cNvPr id="1899637543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590550</xdr:colOff>
      <xdr:row>61</xdr:row>
      <xdr:rowOff>0</xdr:rowOff>
    </xdr:from>
    <xdr:ext cx="1095375" cy="542925"/>
    <xdr:pic>
      <xdr:nvPicPr>
        <xdr:cNvPr id="0" name="image5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61</xdr:row>
      <xdr:rowOff>57150</xdr:rowOff>
    </xdr:from>
    <xdr:ext cx="1257300" cy="723900"/>
    <xdr:pic>
      <xdr:nvPicPr>
        <xdr:cNvPr id="0" name="image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371475</xdr:colOff>
      <xdr:row>47</xdr:row>
      <xdr:rowOff>85725</xdr:rowOff>
    </xdr:from>
    <xdr:ext cx="3324225" cy="1657350"/>
    <xdr:graphicFrame>
      <xdr:nvGraphicFramePr>
        <xdr:cNvPr id="642561186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371475</xdr:colOff>
      <xdr:row>44</xdr:row>
      <xdr:rowOff>123825</xdr:rowOff>
    </xdr:from>
    <xdr:ext cx="3352800" cy="1609725"/>
    <xdr:graphicFrame>
      <xdr:nvGraphicFramePr>
        <xdr:cNvPr id="167191699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276225</xdr:colOff>
      <xdr:row>48</xdr:row>
      <xdr:rowOff>85725</xdr:rowOff>
    </xdr:from>
    <xdr:ext cx="3600450" cy="1676400"/>
    <xdr:graphicFrame>
      <xdr:nvGraphicFramePr>
        <xdr:cNvPr id="27368120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266700</xdr:colOff>
      <xdr:row>45</xdr:row>
      <xdr:rowOff>0</xdr:rowOff>
    </xdr:from>
    <xdr:ext cx="3657600" cy="1457325"/>
    <xdr:graphicFrame>
      <xdr:nvGraphicFramePr>
        <xdr:cNvPr id="1973506959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333375</xdr:colOff>
      <xdr:row>45</xdr:row>
      <xdr:rowOff>38100</xdr:rowOff>
    </xdr:from>
    <xdr:ext cx="3124200" cy="1600200"/>
    <xdr:graphicFrame>
      <xdr:nvGraphicFramePr>
        <xdr:cNvPr id="212325745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247650</xdr:colOff>
      <xdr:row>50</xdr:row>
      <xdr:rowOff>95250</xdr:rowOff>
    </xdr:from>
    <xdr:ext cx="3209925" cy="1543050"/>
    <xdr:graphicFrame>
      <xdr:nvGraphicFramePr>
        <xdr:cNvPr id="1630351649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9525</xdr:colOff>
      <xdr:row>62</xdr:row>
      <xdr:rowOff>47625</xdr:rowOff>
    </xdr:from>
    <xdr:ext cx="895350" cy="3810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61</xdr:row>
      <xdr:rowOff>142875</xdr:rowOff>
    </xdr:from>
    <xdr:ext cx="847725" cy="3714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48</xdr:row>
      <xdr:rowOff>95250</xdr:rowOff>
    </xdr:from>
    <xdr:ext cx="3276600" cy="1543050"/>
    <xdr:graphicFrame>
      <xdr:nvGraphicFramePr>
        <xdr:cNvPr id="606496472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9525</xdr:colOff>
      <xdr:row>60</xdr:row>
      <xdr:rowOff>47625</xdr:rowOff>
    </xdr:from>
    <xdr:ext cx="895350" cy="3810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59</xdr:row>
      <xdr:rowOff>142875</xdr:rowOff>
    </xdr:from>
    <xdr:ext cx="847725" cy="3714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190500</xdr:colOff>
      <xdr:row>46</xdr:row>
      <xdr:rowOff>142875</xdr:rowOff>
    </xdr:from>
    <xdr:ext cx="3114675" cy="1676400"/>
    <xdr:graphicFrame>
      <xdr:nvGraphicFramePr>
        <xdr:cNvPr id="113633037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171450</xdr:colOff>
      <xdr:row>59</xdr:row>
      <xdr:rowOff>104775</xdr:rowOff>
    </xdr:from>
    <xdr:ext cx="819150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</xdr:colOff>
      <xdr:row>59</xdr:row>
      <xdr:rowOff>19050</xdr:rowOff>
    </xdr:from>
    <xdr:ext cx="1019175" cy="46672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59</xdr:row>
      <xdr:rowOff>85725</xdr:rowOff>
    </xdr:from>
    <xdr:ext cx="895350" cy="381000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200025</xdr:colOff>
      <xdr:row>58</xdr:row>
      <xdr:rowOff>28575</xdr:rowOff>
    </xdr:from>
    <xdr:ext cx="1257300" cy="638175"/>
    <xdr:pic>
      <xdr:nvPicPr>
        <xdr:cNvPr id="0" name="image6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59</xdr:row>
      <xdr:rowOff>66675</xdr:rowOff>
    </xdr:from>
    <xdr:ext cx="800100" cy="352425"/>
    <xdr:pic>
      <xdr:nvPicPr>
        <xdr:cNvPr id="0" name="image3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NILAI%20PGMI/2023-2/DRAF%20PENILAIAN%20(48%20MHS)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Micro (0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10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10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comments" Target="../comments11.xml"/><Relationship Id="rId2" Type="http://schemas.openxmlformats.org/officeDocument/2006/relationships/drawing" Target="../drawings/drawing11.xml"/><Relationship Id="rId3" Type="http://schemas.openxmlformats.org/officeDocument/2006/relationships/vmlDrawing" Target="../drawings/vmlDrawing11.v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12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12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comments" Target="../comments13.xml"/><Relationship Id="rId2" Type="http://schemas.openxmlformats.org/officeDocument/2006/relationships/drawing" Target="../drawings/drawing13.xml"/><Relationship Id="rId3" Type="http://schemas.openxmlformats.org/officeDocument/2006/relationships/vmlDrawing" Target="../drawings/vmlDrawing13.v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comments" Target="../comments14.xml"/><Relationship Id="rId2" Type="http://schemas.openxmlformats.org/officeDocument/2006/relationships/drawing" Target="../drawings/drawing14.xml"/><Relationship Id="rId3" Type="http://schemas.openxmlformats.org/officeDocument/2006/relationships/vmlDrawing" Target="../drawings/vmlDrawing14.v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15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15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comments" Target="../comments16.xml"/><Relationship Id="rId2" Type="http://schemas.openxmlformats.org/officeDocument/2006/relationships/drawing" Target="../drawings/drawing16.xml"/><Relationship Id="rId3" Type="http://schemas.openxmlformats.org/officeDocument/2006/relationships/vmlDrawing" Target="../drawings/vmlDrawing16.v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comments" Target="../comments17.xml"/><Relationship Id="rId2" Type="http://schemas.openxmlformats.org/officeDocument/2006/relationships/drawing" Target="../drawings/drawing17.xml"/><Relationship Id="rId3" Type="http://schemas.openxmlformats.org/officeDocument/2006/relationships/vmlDrawing" Target="../drawings/vmlDrawing17.v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6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7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8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comments" Target="../comments9.xml"/><Relationship Id="rId2" Type="http://schemas.openxmlformats.org/officeDocument/2006/relationships/drawing" Target="../drawings/drawing9.xml"/><Relationship Id="rId3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2.71"/>
    <col customWidth="1" min="3" max="3" width="1.71"/>
    <col customWidth="1" min="4" max="4" width="37.43"/>
    <col customWidth="1" min="5" max="5" width="7.71"/>
    <col customWidth="1" min="6" max="6" width="8.0"/>
    <col customWidth="1" min="7" max="7" width="7.0"/>
    <col customWidth="1" min="8" max="8" width="10.57"/>
    <col customWidth="1" min="9" max="9" width="7.14"/>
    <col customWidth="1" min="10" max="10" width="7.29"/>
    <col customWidth="1" min="11" max="11" width="0.43"/>
    <col customWidth="1" min="12" max="14" width="8.71"/>
    <col customWidth="1" min="15" max="15" width="2.14"/>
    <col customWidth="1" min="16" max="16" width="7.29"/>
    <col customWidth="1" min="17" max="17" width="7.14"/>
    <col customWidth="1" min="18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ht="14.25" customHeight="1">
      <c r="A4" s="4" t="s">
        <v>4</v>
      </c>
      <c r="B4" s="2"/>
      <c r="C4" s="4" t="s">
        <v>2</v>
      </c>
      <c r="D4" s="5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ht="14.25" customHeight="1">
      <c r="A7" s="4" t="s">
        <v>10</v>
      </c>
      <c r="B7" s="2"/>
      <c r="C7" s="4" t="s">
        <v>2</v>
      </c>
      <c r="D7" s="8" t="s">
        <v>11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ht="14.25" customHeight="1">
      <c r="A8" s="4" t="s">
        <v>12</v>
      </c>
      <c r="B8" s="2"/>
      <c r="C8" s="4" t="s">
        <v>2</v>
      </c>
      <c r="D8" s="9" t="s">
        <v>13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ht="14.25" customHeight="1">
      <c r="A9" s="4" t="s">
        <v>14</v>
      </c>
      <c r="B9" s="2"/>
      <c r="C9" s="4" t="s">
        <v>2</v>
      </c>
      <c r="D9" s="9" t="s">
        <v>15</v>
      </c>
      <c r="E9" s="10" t="s">
        <v>16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2"/>
      <c r="Q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6"/>
      <c r="J11" s="17" t="s">
        <v>22</v>
      </c>
      <c r="K11" s="18"/>
      <c r="L11" s="19"/>
      <c r="M11" s="20" t="s">
        <v>23</v>
      </c>
      <c r="N11" s="21"/>
      <c r="O11" s="22"/>
      <c r="P11" s="22"/>
      <c r="Q11" s="23"/>
      <c r="R11" s="24"/>
      <c r="S11" s="24"/>
      <c r="T11" s="24"/>
      <c r="U11" s="24"/>
      <c r="V11" s="24"/>
      <c r="W11" s="24"/>
      <c r="X11" s="24"/>
      <c r="Y11" s="24"/>
      <c r="Z11" s="24"/>
    </row>
    <row r="12" ht="25.5" customHeight="1">
      <c r="A12" s="25"/>
      <c r="B12" s="25"/>
      <c r="C12" s="25"/>
      <c r="D12" s="26"/>
      <c r="E12" s="27" t="s">
        <v>24</v>
      </c>
      <c r="F12" s="28" t="s">
        <v>25</v>
      </c>
      <c r="G12" s="28" t="s">
        <v>26</v>
      </c>
      <c r="H12" s="27" t="s">
        <v>27</v>
      </c>
      <c r="I12" s="27" t="s">
        <v>28</v>
      </c>
      <c r="J12" s="28" t="s">
        <v>29</v>
      </c>
      <c r="K12" s="29" t="s">
        <v>30</v>
      </c>
      <c r="L12" s="30" t="s">
        <v>31</v>
      </c>
      <c r="M12" s="31" t="s">
        <v>32</v>
      </c>
      <c r="N12" s="31" t="s">
        <v>33</v>
      </c>
      <c r="O12" s="22"/>
      <c r="P12" s="22"/>
      <c r="Q12" s="23"/>
      <c r="R12" s="24"/>
      <c r="S12" s="24"/>
      <c r="T12" s="24"/>
      <c r="U12" s="24"/>
      <c r="V12" s="24"/>
      <c r="W12" s="24"/>
      <c r="X12" s="24"/>
      <c r="Y12" s="24"/>
      <c r="Z12" s="24"/>
    </row>
    <row r="13" ht="14.25" customHeight="1">
      <c r="A13" s="32" t="s">
        <v>34</v>
      </c>
      <c r="B13" s="15"/>
      <c r="C13" s="15"/>
      <c r="D13" s="16"/>
      <c r="E13" s="33">
        <v>10.0</v>
      </c>
      <c r="F13" s="33">
        <v>20.0</v>
      </c>
      <c r="G13" s="33">
        <v>20.0</v>
      </c>
      <c r="H13" s="33"/>
      <c r="I13" s="33">
        <v>20.0</v>
      </c>
      <c r="J13" s="33">
        <v>30.0</v>
      </c>
      <c r="K13" s="34"/>
      <c r="L13" s="35">
        <v>100.0</v>
      </c>
      <c r="M13" s="33">
        <f>INT(E13)+INT(F13)+INT(G13)+INT(H13)+INT(I13)+INT(J13)</f>
        <v>100</v>
      </c>
      <c r="N13" s="33"/>
      <c r="O13" s="34"/>
      <c r="P13" s="36" t="s">
        <v>35</v>
      </c>
      <c r="Q13" s="37" t="s">
        <v>36</v>
      </c>
      <c r="R13" s="38"/>
      <c r="S13" s="38"/>
      <c r="T13" s="38"/>
      <c r="U13" s="38"/>
      <c r="V13" s="38"/>
      <c r="W13" s="38"/>
      <c r="X13" s="38"/>
      <c r="Y13" s="38"/>
      <c r="Z13" s="38"/>
    </row>
    <row r="14" ht="24.0" customHeight="1">
      <c r="A14" s="39" t="s">
        <v>37</v>
      </c>
      <c r="B14" s="40">
        <v>2.21200335E8</v>
      </c>
      <c r="C14" s="41"/>
      <c r="D14" s="42" t="s">
        <v>38</v>
      </c>
      <c r="E14" s="43">
        <v>100.0</v>
      </c>
      <c r="F14" s="44">
        <v>90.0</v>
      </c>
      <c r="G14" s="44">
        <v>90.0</v>
      </c>
      <c r="H14" s="45"/>
      <c r="I14" s="44">
        <v>90.0</v>
      </c>
      <c r="J14" s="44">
        <v>97.0</v>
      </c>
      <c r="K14" s="46"/>
      <c r="L14" s="47">
        <f t="shared" ref="L14:L44" si="1">IF(INT(Q14)=0,P14,IF(INT(P14)&gt;INT(Q14),P14,Q14))</f>
        <v>93.1</v>
      </c>
      <c r="M14" s="48">
        <f t="shared" ref="M14:M44" si="2">L14</f>
        <v>93.1</v>
      </c>
      <c r="N14" s="49" t="str">
        <f t="shared" ref="N14:N44" si="3">IF(M14&gt;=80,"A",IF(M14&gt;=75,"AB",IF(M14&gt;=70,"B",IF(M14&gt;=65,"BC",IF(M14&gt;=60,"C",IF(M14&gt;=50,"D","E"))))))</f>
        <v>A</v>
      </c>
      <c r="O14" s="46" t="s">
        <v>39</v>
      </c>
      <c r="P14" s="45">
        <v>0.0</v>
      </c>
      <c r="Q14" s="47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93.1</v>
      </c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39" t="s">
        <v>40</v>
      </c>
      <c r="B15" s="40">
        <v>2.21200336E8</v>
      </c>
      <c r="C15" s="41"/>
      <c r="D15" s="42" t="s">
        <v>41</v>
      </c>
      <c r="E15" s="43">
        <v>100.0</v>
      </c>
      <c r="F15" s="44">
        <v>85.0</v>
      </c>
      <c r="G15" s="44">
        <v>85.0</v>
      </c>
      <c r="H15" s="45"/>
      <c r="I15" s="44">
        <v>90.0</v>
      </c>
      <c r="J15" s="44">
        <v>95.0</v>
      </c>
      <c r="K15" s="46"/>
      <c r="L15" s="47">
        <f t="shared" si="1"/>
        <v>90.5</v>
      </c>
      <c r="M15" s="48">
        <f t="shared" si="2"/>
        <v>90.5</v>
      </c>
      <c r="N15" s="49" t="str">
        <f t="shared" si="3"/>
        <v>A</v>
      </c>
      <c r="O15" s="46" t="s">
        <v>39</v>
      </c>
      <c r="P15" s="45">
        <v>0.0</v>
      </c>
      <c r="Q15" s="47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90.5</v>
      </c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39" t="s">
        <v>42</v>
      </c>
      <c r="B16" s="40">
        <v>2.21200337E8</v>
      </c>
      <c r="C16" s="41"/>
      <c r="D16" s="42" t="s">
        <v>43</v>
      </c>
      <c r="E16" s="43">
        <v>100.0</v>
      </c>
      <c r="F16" s="44">
        <v>90.0</v>
      </c>
      <c r="G16" s="44">
        <v>88.0</v>
      </c>
      <c r="H16" s="45"/>
      <c r="I16" s="44">
        <v>90.0</v>
      </c>
      <c r="J16" s="44">
        <v>93.0</v>
      </c>
      <c r="K16" s="46"/>
      <c r="L16" s="47">
        <f t="shared" si="1"/>
        <v>91.5</v>
      </c>
      <c r="M16" s="48">
        <f t="shared" si="2"/>
        <v>91.5</v>
      </c>
      <c r="N16" s="49" t="str">
        <f t="shared" si="3"/>
        <v>A</v>
      </c>
      <c r="O16" s="46" t="s">
        <v>39</v>
      </c>
      <c r="P16" s="45">
        <v>0.0</v>
      </c>
      <c r="Q16" s="47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91.5</v>
      </c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39" t="s">
        <v>44</v>
      </c>
      <c r="B17" s="40">
        <v>2.21200338E8</v>
      </c>
      <c r="C17" s="41"/>
      <c r="D17" s="42" t="s">
        <v>45</v>
      </c>
      <c r="E17" s="43">
        <v>100.0</v>
      </c>
      <c r="F17" s="44">
        <v>93.0</v>
      </c>
      <c r="G17" s="44">
        <v>93.0</v>
      </c>
      <c r="H17" s="45"/>
      <c r="I17" s="44">
        <v>90.0</v>
      </c>
      <c r="J17" s="44">
        <v>96.0</v>
      </c>
      <c r="K17" s="46"/>
      <c r="L17" s="47">
        <f t="shared" si="1"/>
        <v>94</v>
      </c>
      <c r="M17" s="48">
        <f t="shared" si="2"/>
        <v>94</v>
      </c>
      <c r="N17" s="49" t="str">
        <f t="shared" si="3"/>
        <v>A</v>
      </c>
      <c r="O17" s="46" t="s">
        <v>39</v>
      </c>
      <c r="P17" s="45">
        <v>0.0</v>
      </c>
      <c r="Q17" s="47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94</v>
      </c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39" t="s">
        <v>46</v>
      </c>
      <c r="B18" s="40">
        <v>2.21200339E8</v>
      </c>
      <c r="C18" s="41"/>
      <c r="D18" s="42" t="s">
        <v>47</v>
      </c>
      <c r="E18" s="43">
        <v>100.0</v>
      </c>
      <c r="F18" s="44">
        <v>95.0</v>
      </c>
      <c r="G18" s="44">
        <v>95.0</v>
      </c>
      <c r="H18" s="45"/>
      <c r="I18" s="44">
        <v>90.0</v>
      </c>
      <c r="J18" s="44">
        <v>95.0</v>
      </c>
      <c r="K18" s="46"/>
      <c r="L18" s="47">
        <f t="shared" si="1"/>
        <v>94.5</v>
      </c>
      <c r="M18" s="48">
        <f t="shared" si="2"/>
        <v>94.5</v>
      </c>
      <c r="N18" s="49" t="str">
        <f t="shared" si="3"/>
        <v>A</v>
      </c>
      <c r="O18" s="46" t="s">
        <v>39</v>
      </c>
      <c r="P18" s="45">
        <v>0.0</v>
      </c>
      <c r="Q18" s="47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94.5</v>
      </c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39" t="s">
        <v>5</v>
      </c>
      <c r="B19" s="40">
        <v>2.2120034E8</v>
      </c>
      <c r="C19" s="41"/>
      <c r="D19" s="42" t="s">
        <v>48</v>
      </c>
      <c r="E19" s="43">
        <v>100.0</v>
      </c>
      <c r="F19" s="44">
        <v>90.0</v>
      </c>
      <c r="G19" s="44">
        <v>90.0</v>
      </c>
      <c r="H19" s="45"/>
      <c r="I19" s="44">
        <v>90.0</v>
      </c>
      <c r="J19" s="44">
        <v>93.0</v>
      </c>
      <c r="K19" s="46"/>
      <c r="L19" s="47">
        <f t="shared" si="1"/>
        <v>91.9</v>
      </c>
      <c r="M19" s="48">
        <f t="shared" si="2"/>
        <v>91.9</v>
      </c>
      <c r="N19" s="49" t="str">
        <f t="shared" si="3"/>
        <v>A</v>
      </c>
      <c r="O19" s="46" t="s">
        <v>39</v>
      </c>
      <c r="P19" s="45">
        <v>0.0</v>
      </c>
      <c r="Q19" s="47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91.9</v>
      </c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39" t="s">
        <v>49</v>
      </c>
      <c r="B20" s="40">
        <v>2.21200342E8</v>
      </c>
      <c r="C20" s="41"/>
      <c r="D20" s="42" t="s">
        <v>50</v>
      </c>
      <c r="E20" s="43">
        <v>85.71</v>
      </c>
      <c r="F20" s="44">
        <v>87.0</v>
      </c>
      <c r="G20" s="44">
        <v>87.0</v>
      </c>
      <c r="H20" s="45"/>
      <c r="I20" s="44">
        <v>90.0</v>
      </c>
      <c r="J20" s="44">
        <v>93.0</v>
      </c>
      <c r="K20" s="46"/>
      <c r="L20" s="47">
        <f t="shared" si="1"/>
        <v>89.271</v>
      </c>
      <c r="M20" s="48">
        <f t="shared" si="2"/>
        <v>89.271</v>
      </c>
      <c r="N20" s="49" t="str">
        <f t="shared" si="3"/>
        <v>A</v>
      </c>
      <c r="O20" s="46" t="s">
        <v>39</v>
      </c>
      <c r="P20" s="45">
        <v>0.0</v>
      </c>
      <c r="Q20" s="47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89.271</v>
      </c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39" t="s">
        <v>51</v>
      </c>
      <c r="B21" s="40">
        <v>2.21200344E8</v>
      </c>
      <c r="C21" s="41"/>
      <c r="D21" s="42" t="s">
        <v>52</v>
      </c>
      <c r="E21" s="43">
        <v>100.0</v>
      </c>
      <c r="F21" s="44">
        <v>93.0</v>
      </c>
      <c r="G21" s="44">
        <v>90.0</v>
      </c>
      <c r="H21" s="45"/>
      <c r="I21" s="44">
        <v>90.0</v>
      </c>
      <c r="J21" s="44">
        <v>93.0</v>
      </c>
      <c r="K21" s="46"/>
      <c r="L21" s="47">
        <f t="shared" si="1"/>
        <v>92.5</v>
      </c>
      <c r="M21" s="48">
        <f t="shared" si="2"/>
        <v>92.5</v>
      </c>
      <c r="N21" s="49" t="str">
        <f t="shared" si="3"/>
        <v>A</v>
      </c>
      <c r="O21" s="46" t="s">
        <v>39</v>
      </c>
      <c r="P21" s="45">
        <v>0.0</v>
      </c>
      <c r="Q21" s="47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92.5</v>
      </c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39" t="s">
        <v>53</v>
      </c>
      <c r="B22" s="40">
        <v>2.21200346E8</v>
      </c>
      <c r="C22" s="41"/>
      <c r="D22" s="42" t="s">
        <v>54</v>
      </c>
      <c r="E22" s="43">
        <v>100.0</v>
      </c>
      <c r="F22" s="44">
        <v>90.0</v>
      </c>
      <c r="G22" s="44">
        <v>90.0</v>
      </c>
      <c r="H22" s="45"/>
      <c r="I22" s="44">
        <v>90.0</v>
      </c>
      <c r="J22" s="44">
        <v>92.0</v>
      </c>
      <c r="K22" s="46"/>
      <c r="L22" s="47">
        <f t="shared" si="1"/>
        <v>91.6</v>
      </c>
      <c r="M22" s="48">
        <f t="shared" si="2"/>
        <v>91.6</v>
      </c>
      <c r="N22" s="49" t="str">
        <f t="shared" si="3"/>
        <v>A</v>
      </c>
      <c r="O22" s="46" t="s">
        <v>39</v>
      </c>
      <c r="P22" s="45">
        <v>0.0</v>
      </c>
      <c r="Q22" s="47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91.6</v>
      </c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39" t="s">
        <v>55</v>
      </c>
      <c r="B23" s="40">
        <v>2.21200348E8</v>
      </c>
      <c r="C23" s="41"/>
      <c r="D23" s="42" t="s">
        <v>56</v>
      </c>
      <c r="E23" s="43">
        <v>100.0</v>
      </c>
      <c r="F23" s="44">
        <v>95.0</v>
      </c>
      <c r="G23" s="44">
        <v>95.0</v>
      </c>
      <c r="H23" s="45"/>
      <c r="I23" s="44">
        <v>90.0</v>
      </c>
      <c r="J23" s="44">
        <v>94.0</v>
      </c>
      <c r="K23" s="46"/>
      <c r="L23" s="47">
        <f t="shared" si="1"/>
        <v>94.2</v>
      </c>
      <c r="M23" s="48">
        <f t="shared" si="2"/>
        <v>94.2</v>
      </c>
      <c r="N23" s="49" t="str">
        <f t="shared" si="3"/>
        <v>A</v>
      </c>
      <c r="O23" s="46" t="s">
        <v>39</v>
      </c>
      <c r="P23" s="45">
        <v>0.0</v>
      </c>
      <c r="Q23" s="47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94.2</v>
      </c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39" t="s">
        <v>57</v>
      </c>
      <c r="B24" s="40">
        <v>2.21200349E8</v>
      </c>
      <c r="C24" s="41"/>
      <c r="D24" s="42" t="s">
        <v>58</v>
      </c>
      <c r="E24" s="43">
        <v>100.0</v>
      </c>
      <c r="F24" s="44">
        <v>93.0</v>
      </c>
      <c r="G24" s="44">
        <v>95.0</v>
      </c>
      <c r="H24" s="45"/>
      <c r="I24" s="44">
        <v>90.0</v>
      </c>
      <c r="J24" s="44">
        <v>93.0</v>
      </c>
      <c r="K24" s="46"/>
      <c r="L24" s="47">
        <f t="shared" si="1"/>
        <v>93.5</v>
      </c>
      <c r="M24" s="48">
        <f t="shared" si="2"/>
        <v>93.5</v>
      </c>
      <c r="N24" s="49" t="str">
        <f t="shared" si="3"/>
        <v>A</v>
      </c>
      <c r="O24" s="46" t="s">
        <v>39</v>
      </c>
      <c r="P24" s="45">
        <v>0.0</v>
      </c>
      <c r="Q24" s="47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93.5</v>
      </c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39" t="s">
        <v>59</v>
      </c>
      <c r="B25" s="40">
        <v>2.21200352E8</v>
      </c>
      <c r="C25" s="41"/>
      <c r="D25" s="42" t="s">
        <v>60</v>
      </c>
      <c r="E25" s="43">
        <v>100.0</v>
      </c>
      <c r="F25" s="44">
        <v>90.0</v>
      </c>
      <c r="G25" s="44">
        <v>90.0</v>
      </c>
      <c r="H25" s="45"/>
      <c r="I25" s="44">
        <v>90.0</v>
      </c>
      <c r="J25" s="44">
        <v>97.0</v>
      </c>
      <c r="K25" s="46"/>
      <c r="L25" s="47">
        <f t="shared" si="1"/>
        <v>93.1</v>
      </c>
      <c r="M25" s="48">
        <f t="shared" si="2"/>
        <v>93.1</v>
      </c>
      <c r="N25" s="49" t="str">
        <f t="shared" si="3"/>
        <v>A</v>
      </c>
      <c r="O25" s="46" t="s">
        <v>39</v>
      </c>
      <c r="P25" s="45">
        <v>0.0</v>
      </c>
      <c r="Q25" s="47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93.1</v>
      </c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39" t="s">
        <v>61</v>
      </c>
      <c r="B26" s="40">
        <v>2.21200353E8</v>
      </c>
      <c r="C26" s="41"/>
      <c r="D26" s="42" t="s">
        <v>62</v>
      </c>
      <c r="E26" s="43">
        <v>100.0</v>
      </c>
      <c r="F26" s="44">
        <v>90.0</v>
      </c>
      <c r="G26" s="44">
        <v>90.0</v>
      </c>
      <c r="H26" s="45"/>
      <c r="I26" s="44">
        <v>90.0</v>
      </c>
      <c r="J26" s="45"/>
      <c r="K26" s="46"/>
      <c r="L26" s="47">
        <f t="shared" si="1"/>
        <v>64</v>
      </c>
      <c r="M26" s="48">
        <f t="shared" si="2"/>
        <v>64</v>
      </c>
      <c r="N26" s="49" t="str">
        <f t="shared" si="3"/>
        <v>C</v>
      </c>
      <c r="O26" s="46" t="s">
        <v>39</v>
      </c>
      <c r="P26" s="45">
        <v>0.0</v>
      </c>
      <c r="Q26" s="47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64</v>
      </c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39" t="s">
        <v>63</v>
      </c>
      <c r="B27" s="40">
        <v>2.21200355E8</v>
      </c>
      <c r="C27" s="41"/>
      <c r="D27" s="42" t="s">
        <v>64</v>
      </c>
      <c r="E27" s="43">
        <v>92.86</v>
      </c>
      <c r="F27" s="44">
        <v>93.0</v>
      </c>
      <c r="G27" s="44">
        <v>90.0</v>
      </c>
      <c r="H27" s="45"/>
      <c r="I27" s="44">
        <v>90.0</v>
      </c>
      <c r="J27" s="44">
        <v>94.0</v>
      </c>
      <c r="K27" s="46"/>
      <c r="L27" s="47">
        <f t="shared" si="1"/>
        <v>92.086</v>
      </c>
      <c r="M27" s="48">
        <f t="shared" si="2"/>
        <v>92.086</v>
      </c>
      <c r="N27" s="49" t="str">
        <f t="shared" si="3"/>
        <v>A</v>
      </c>
      <c r="O27" s="46" t="s">
        <v>39</v>
      </c>
      <c r="P27" s="45">
        <v>0.0</v>
      </c>
      <c r="Q27" s="47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92.086</v>
      </c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39" t="s">
        <v>65</v>
      </c>
      <c r="B28" s="40">
        <v>2.21200356E8</v>
      </c>
      <c r="C28" s="41"/>
      <c r="D28" s="42" t="s">
        <v>66</v>
      </c>
      <c r="E28" s="43">
        <v>92.86</v>
      </c>
      <c r="F28" s="44">
        <v>85.0</v>
      </c>
      <c r="G28" s="44">
        <v>85.0</v>
      </c>
      <c r="H28" s="45"/>
      <c r="I28" s="44">
        <v>90.0</v>
      </c>
      <c r="J28" s="44">
        <v>95.0</v>
      </c>
      <c r="K28" s="46"/>
      <c r="L28" s="47">
        <f t="shared" si="1"/>
        <v>89.786</v>
      </c>
      <c r="M28" s="48">
        <f t="shared" si="2"/>
        <v>89.786</v>
      </c>
      <c r="N28" s="49" t="str">
        <f t="shared" si="3"/>
        <v>A</v>
      </c>
      <c r="O28" s="46" t="s">
        <v>39</v>
      </c>
      <c r="P28" s="45">
        <v>0.0</v>
      </c>
      <c r="Q28" s="47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89.786</v>
      </c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39" t="s">
        <v>67</v>
      </c>
      <c r="B29" s="40">
        <v>2.21200357E8</v>
      </c>
      <c r="C29" s="41"/>
      <c r="D29" s="42" t="s">
        <v>68</v>
      </c>
      <c r="E29" s="43">
        <v>92.86</v>
      </c>
      <c r="F29" s="44">
        <v>85.0</v>
      </c>
      <c r="G29" s="44">
        <v>85.0</v>
      </c>
      <c r="H29" s="45"/>
      <c r="I29" s="44">
        <v>90.0</v>
      </c>
      <c r="J29" s="44">
        <v>94.0</v>
      </c>
      <c r="K29" s="46"/>
      <c r="L29" s="47">
        <f t="shared" si="1"/>
        <v>89.486</v>
      </c>
      <c r="M29" s="48">
        <f t="shared" si="2"/>
        <v>89.486</v>
      </c>
      <c r="N29" s="49" t="str">
        <f t="shared" si="3"/>
        <v>A</v>
      </c>
      <c r="O29" s="46" t="s">
        <v>39</v>
      </c>
      <c r="P29" s="45">
        <v>0.0</v>
      </c>
      <c r="Q29" s="47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89.486</v>
      </c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39" t="s">
        <v>69</v>
      </c>
      <c r="B30" s="40">
        <v>2.21200358E8</v>
      </c>
      <c r="C30" s="41"/>
      <c r="D30" s="42" t="s">
        <v>70</v>
      </c>
      <c r="E30" s="43">
        <v>100.0</v>
      </c>
      <c r="F30" s="44">
        <v>85.0</v>
      </c>
      <c r="G30" s="44">
        <v>85.0</v>
      </c>
      <c r="H30" s="45"/>
      <c r="I30" s="44">
        <v>90.0</v>
      </c>
      <c r="J30" s="44">
        <v>94.0</v>
      </c>
      <c r="K30" s="46"/>
      <c r="L30" s="47">
        <f t="shared" si="1"/>
        <v>90.2</v>
      </c>
      <c r="M30" s="48">
        <f t="shared" si="2"/>
        <v>90.2</v>
      </c>
      <c r="N30" s="49" t="str">
        <f t="shared" si="3"/>
        <v>A</v>
      </c>
      <c r="O30" s="46" t="s">
        <v>39</v>
      </c>
      <c r="P30" s="45">
        <v>0.0</v>
      </c>
      <c r="Q30" s="47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90.2</v>
      </c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39" t="s">
        <v>71</v>
      </c>
      <c r="B31" s="40">
        <v>2.21200359E8</v>
      </c>
      <c r="C31" s="41"/>
      <c r="D31" s="42" t="s">
        <v>72</v>
      </c>
      <c r="E31" s="43">
        <v>100.0</v>
      </c>
      <c r="F31" s="44">
        <v>90.0</v>
      </c>
      <c r="G31" s="44">
        <v>85.0</v>
      </c>
      <c r="H31" s="45"/>
      <c r="I31" s="44">
        <v>90.0</v>
      </c>
      <c r="J31" s="44">
        <v>92.0</v>
      </c>
      <c r="K31" s="46"/>
      <c r="L31" s="47">
        <f t="shared" si="1"/>
        <v>90.6</v>
      </c>
      <c r="M31" s="48">
        <f t="shared" si="2"/>
        <v>90.6</v>
      </c>
      <c r="N31" s="49" t="str">
        <f t="shared" si="3"/>
        <v>A</v>
      </c>
      <c r="O31" s="46" t="s">
        <v>39</v>
      </c>
      <c r="P31" s="45">
        <v>0.0</v>
      </c>
      <c r="Q31" s="47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90.6</v>
      </c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39" t="s">
        <v>73</v>
      </c>
      <c r="B32" s="40">
        <v>2.2120036E8</v>
      </c>
      <c r="C32" s="41"/>
      <c r="D32" s="42" t="s">
        <v>74</v>
      </c>
      <c r="E32" s="43">
        <v>100.0</v>
      </c>
      <c r="F32" s="44">
        <v>95.0</v>
      </c>
      <c r="G32" s="44">
        <v>90.0</v>
      </c>
      <c r="H32" s="45"/>
      <c r="I32" s="44">
        <v>90.0</v>
      </c>
      <c r="J32" s="44">
        <v>95.0</v>
      </c>
      <c r="K32" s="46"/>
      <c r="L32" s="47">
        <f t="shared" si="1"/>
        <v>93.5</v>
      </c>
      <c r="M32" s="48">
        <f t="shared" si="2"/>
        <v>93.5</v>
      </c>
      <c r="N32" s="49" t="str">
        <f t="shared" si="3"/>
        <v>A</v>
      </c>
      <c r="O32" s="46" t="s">
        <v>39</v>
      </c>
      <c r="P32" s="45">
        <v>0.0</v>
      </c>
      <c r="Q32" s="47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93.5</v>
      </c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39" t="s">
        <v>75</v>
      </c>
      <c r="B33" s="50">
        <v>2.21200362E8</v>
      </c>
      <c r="C33" s="41"/>
      <c r="D33" s="51" t="s">
        <v>76</v>
      </c>
      <c r="E33" s="43">
        <v>92.86</v>
      </c>
      <c r="F33" s="44">
        <v>93.0</v>
      </c>
      <c r="G33" s="44">
        <v>93.0</v>
      </c>
      <c r="H33" s="45"/>
      <c r="I33" s="44">
        <v>90.0</v>
      </c>
      <c r="J33" s="44">
        <v>93.0</v>
      </c>
      <c r="K33" s="46"/>
      <c r="L33" s="47">
        <f t="shared" si="1"/>
        <v>92.386</v>
      </c>
      <c r="M33" s="48">
        <f t="shared" si="2"/>
        <v>92.386</v>
      </c>
      <c r="N33" s="49" t="str">
        <f t="shared" si="3"/>
        <v>A</v>
      </c>
      <c r="O33" s="46" t="s">
        <v>39</v>
      </c>
      <c r="P33" s="45">
        <v>0.0</v>
      </c>
      <c r="Q33" s="47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92.386</v>
      </c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39" t="s">
        <v>77</v>
      </c>
      <c r="B34" s="40">
        <v>2.21200363E8</v>
      </c>
      <c r="C34" s="41"/>
      <c r="D34" s="42" t="s">
        <v>78</v>
      </c>
      <c r="E34" s="43">
        <v>100.0</v>
      </c>
      <c r="F34" s="44">
        <v>85.0</v>
      </c>
      <c r="G34" s="44">
        <v>85.0</v>
      </c>
      <c r="H34" s="45"/>
      <c r="I34" s="44">
        <v>90.0</v>
      </c>
      <c r="J34" s="44">
        <v>93.0</v>
      </c>
      <c r="K34" s="46"/>
      <c r="L34" s="47">
        <f t="shared" si="1"/>
        <v>89.9</v>
      </c>
      <c r="M34" s="48">
        <f t="shared" si="2"/>
        <v>89.9</v>
      </c>
      <c r="N34" s="49" t="str">
        <f t="shared" si="3"/>
        <v>A</v>
      </c>
      <c r="O34" s="46" t="s">
        <v>39</v>
      </c>
      <c r="P34" s="45">
        <v>0.0</v>
      </c>
      <c r="Q34" s="47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89.9</v>
      </c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39" t="s">
        <v>79</v>
      </c>
      <c r="B35" s="40">
        <v>2.21200364E8</v>
      </c>
      <c r="C35" s="41"/>
      <c r="D35" s="42" t="s">
        <v>80</v>
      </c>
      <c r="E35" s="43">
        <v>100.0</v>
      </c>
      <c r="F35" s="44">
        <v>85.0</v>
      </c>
      <c r="G35" s="44">
        <v>85.0</v>
      </c>
      <c r="H35" s="45"/>
      <c r="I35" s="44">
        <v>90.0</v>
      </c>
      <c r="J35" s="44">
        <v>93.0</v>
      </c>
      <c r="K35" s="46"/>
      <c r="L35" s="47">
        <f t="shared" si="1"/>
        <v>89.9</v>
      </c>
      <c r="M35" s="48">
        <f t="shared" si="2"/>
        <v>89.9</v>
      </c>
      <c r="N35" s="49" t="str">
        <f t="shared" si="3"/>
        <v>A</v>
      </c>
      <c r="O35" s="46" t="s">
        <v>39</v>
      </c>
      <c r="P35" s="45">
        <v>0.0</v>
      </c>
      <c r="Q35" s="47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89.9</v>
      </c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39" t="s">
        <v>81</v>
      </c>
      <c r="B36" s="40">
        <v>2.21200367E8</v>
      </c>
      <c r="C36" s="41"/>
      <c r="D36" s="42" t="s">
        <v>82</v>
      </c>
      <c r="E36" s="43">
        <v>85.71</v>
      </c>
      <c r="F36" s="44">
        <v>85.0</v>
      </c>
      <c r="G36" s="44">
        <v>85.0</v>
      </c>
      <c r="H36" s="45"/>
      <c r="I36" s="44">
        <v>90.0</v>
      </c>
      <c r="J36" s="45"/>
      <c r="K36" s="46"/>
      <c r="L36" s="47">
        <f t="shared" si="1"/>
        <v>60.571</v>
      </c>
      <c r="M36" s="48">
        <f t="shared" si="2"/>
        <v>60.571</v>
      </c>
      <c r="N36" s="49" t="str">
        <f t="shared" si="3"/>
        <v>C</v>
      </c>
      <c r="O36" s="46" t="s">
        <v>39</v>
      </c>
      <c r="P36" s="45">
        <v>0.0</v>
      </c>
      <c r="Q36" s="47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60.571</v>
      </c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39" t="s">
        <v>83</v>
      </c>
      <c r="B37" s="40">
        <v>2.21200368E8</v>
      </c>
      <c r="C37" s="41"/>
      <c r="D37" s="42" t="s">
        <v>84</v>
      </c>
      <c r="E37" s="43">
        <v>100.0</v>
      </c>
      <c r="F37" s="44">
        <v>85.0</v>
      </c>
      <c r="G37" s="44">
        <v>85.0</v>
      </c>
      <c r="H37" s="45"/>
      <c r="I37" s="44">
        <v>90.0</v>
      </c>
      <c r="J37" s="44">
        <v>94.0</v>
      </c>
      <c r="K37" s="46"/>
      <c r="L37" s="47">
        <f t="shared" si="1"/>
        <v>90.2</v>
      </c>
      <c r="M37" s="48">
        <f t="shared" si="2"/>
        <v>90.2</v>
      </c>
      <c r="N37" s="49" t="str">
        <f t="shared" si="3"/>
        <v>A</v>
      </c>
      <c r="O37" s="46" t="s">
        <v>39</v>
      </c>
      <c r="P37" s="45">
        <v>0.0</v>
      </c>
      <c r="Q37" s="47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90.2</v>
      </c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39" t="s">
        <v>85</v>
      </c>
      <c r="B38" s="40">
        <v>2.21200371E8</v>
      </c>
      <c r="C38" s="41"/>
      <c r="D38" s="42" t="s">
        <v>86</v>
      </c>
      <c r="E38" s="43">
        <v>92.86</v>
      </c>
      <c r="F38" s="44">
        <v>95.0</v>
      </c>
      <c r="G38" s="44">
        <v>90.0</v>
      </c>
      <c r="H38" s="45"/>
      <c r="I38" s="44">
        <v>90.0</v>
      </c>
      <c r="J38" s="44">
        <v>95.0</v>
      </c>
      <c r="K38" s="46"/>
      <c r="L38" s="47">
        <f t="shared" si="1"/>
        <v>92.786</v>
      </c>
      <c r="M38" s="48">
        <f t="shared" si="2"/>
        <v>92.786</v>
      </c>
      <c r="N38" s="49" t="str">
        <f t="shared" si="3"/>
        <v>A</v>
      </c>
      <c r="O38" s="46" t="s">
        <v>39</v>
      </c>
      <c r="P38" s="45">
        <v>0.0</v>
      </c>
      <c r="Q38" s="47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92.786</v>
      </c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39" t="s">
        <v>87</v>
      </c>
      <c r="B39" s="40">
        <v>2.21200372E8</v>
      </c>
      <c r="C39" s="41"/>
      <c r="D39" s="42" t="s">
        <v>88</v>
      </c>
      <c r="E39" s="43">
        <v>100.0</v>
      </c>
      <c r="F39" s="44">
        <v>93.0</v>
      </c>
      <c r="G39" s="44">
        <v>90.0</v>
      </c>
      <c r="H39" s="45"/>
      <c r="I39" s="44">
        <v>90.0</v>
      </c>
      <c r="J39" s="44">
        <v>95.0</v>
      </c>
      <c r="K39" s="46"/>
      <c r="L39" s="47">
        <f t="shared" si="1"/>
        <v>93.1</v>
      </c>
      <c r="M39" s="48">
        <f t="shared" si="2"/>
        <v>93.1</v>
      </c>
      <c r="N39" s="49" t="str">
        <f t="shared" si="3"/>
        <v>A</v>
      </c>
      <c r="O39" s="46" t="s">
        <v>39</v>
      </c>
      <c r="P39" s="45">
        <v>0.0</v>
      </c>
      <c r="Q39" s="47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93.1</v>
      </c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39" t="s">
        <v>89</v>
      </c>
      <c r="B40" s="40">
        <v>2.21200373E8</v>
      </c>
      <c r="C40" s="41"/>
      <c r="D40" s="42" t="s">
        <v>90</v>
      </c>
      <c r="E40" s="43">
        <v>100.0</v>
      </c>
      <c r="F40" s="44">
        <v>90.0</v>
      </c>
      <c r="G40" s="44">
        <v>90.0</v>
      </c>
      <c r="H40" s="45"/>
      <c r="I40" s="44">
        <v>90.0</v>
      </c>
      <c r="J40" s="44">
        <v>92.0</v>
      </c>
      <c r="K40" s="46"/>
      <c r="L40" s="47">
        <f t="shared" si="1"/>
        <v>91.6</v>
      </c>
      <c r="M40" s="48">
        <f t="shared" si="2"/>
        <v>91.6</v>
      </c>
      <c r="N40" s="49" t="str">
        <f t="shared" si="3"/>
        <v>A</v>
      </c>
      <c r="O40" s="46" t="s">
        <v>39</v>
      </c>
      <c r="P40" s="45">
        <v>0.0</v>
      </c>
      <c r="Q40" s="47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91.6</v>
      </c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39" t="s">
        <v>91</v>
      </c>
      <c r="B41" s="40">
        <v>2.21200376E8</v>
      </c>
      <c r="C41" s="41"/>
      <c r="D41" s="42" t="s">
        <v>92</v>
      </c>
      <c r="E41" s="43">
        <v>100.0</v>
      </c>
      <c r="F41" s="44">
        <v>95.0</v>
      </c>
      <c r="G41" s="44">
        <v>90.0</v>
      </c>
      <c r="H41" s="45"/>
      <c r="I41" s="44">
        <v>90.0</v>
      </c>
      <c r="J41" s="44">
        <v>92.0</v>
      </c>
      <c r="K41" s="46"/>
      <c r="L41" s="47">
        <f t="shared" si="1"/>
        <v>92.6</v>
      </c>
      <c r="M41" s="48">
        <f t="shared" si="2"/>
        <v>92.6</v>
      </c>
      <c r="N41" s="49" t="str">
        <f t="shared" si="3"/>
        <v>A</v>
      </c>
      <c r="O41" s="46" t="s">
        <v>39</v>
      </c>
      <c r="P41" s="45">
        <v>0.0</v>
      </c>
      <c r="Q41" s="47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92.6</v>
      </c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39" t="s">
        <v>93</v>
      </c>
      <c r="B42" s="40">
        <v>2.21200378E8</v>
      </c>
      <c r="C42" s="41"/>
      <c r="D42" s="42" t="s">
        <v>94</v>
      </c>
      <c r="E42" s="43">
        <v>100.0</v>
      </c>
      <c r="F42" s="44">
        <v>90.0</v>
      </c>
      <c r="G42" s="44">
        <v>88.0</v>
      </c>
      <c r="H42" s="45"/>
      <c r="I42" s="44">
        <v>90.0</v>
      </c>
      <c r="J42" s="44">
        <v>93.0</v>
      </c>
      <c r="K42" s="46"/>
      <c r="L42" s="47">
        <f t="shared" si="1"/>
        <v>91.5</v>
      </c>
      <c r="M42" s="48">
        <f t="shared" si="2"/>
        <v>91.5</v>
      </c>
      <c r="N42" s="49" t="str">
        <f t="shared" si="3"/>
        <v>A</v>
      </c>
      <c r="O42" s="46" t="s">
        <v>39</v>
      </c>
      <c r="P42" s="45">
        <v>0.0</v>
      </c>
      <c r="Q42" s="47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91.5</v>
      </c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39" t="s">
        <v>95</v>
      </c>
      <c r="B43" s="40">
        <v>2.21200379E8</v>
      </c>
      <c r="C43" s="41"/>
      <c r="D43" s="42" t="s">
        <v>96</v>
      </c>
      <c r="E43" s="43">
        <v>100.0</v>
      </c>
      <c r="F43" s="44">
        <v>93.0</v>
      </c>
      <c r="G43" s="44">
        <v>95.0</v>
      </c>
      <c r="H43" s="45"/>
      <c r="I43" s="44">
        <v>90.0</v>
      </c>
      <c r="J43" s="44">
        <v>93.0</v>
      </c>
      <c r="K43" s="46"/>
      <c r="L43" s="47">
        <f t="shared" si="1"/>
        <v>93.5</v>
      </c>
      <c r="M43" s="48">
        <f t="shared" si="2"/>
        <v>93.5</v>
      </c>
      <c r="N43" s="49" t="str">
        <f t="shared" si="3"/>
        <v>A</v>
      </c>
      <c r="O43" s="46" t="s">
        <v>39</v>
      </c>
      <c r="P43" s="45">
        <v>0.0</v>
      </c>
      <c r="Q43" s="47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93.5</v>
      </c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39" t="s">
        <v>97</v>
      </c>
      <c r="B44" s="40">
        <v>2.21200381E8</v>
      </c>
      <c r="C44" s="41"/>
      <c r="D44" s="42" t="s">
        <v>98</v>
      </c>
      <c r="E44" s="43">
        <v>100.0</v>
      </c>
      <c r="F44" s="44">
        <v>90.0</v>
      </c>
      <c r="G44" s="44">
        <v>88.0</v>
      </c>
      <c r="H44" s="45"/>
      <c r="I44" s="44">
        <v>90.0</v>
      </c>
      <c r="J44" s="44">
        <v>94.0</v>
      </c>
      <c r="K44" s="46"/>
      <c r="L44" s="47">
        <f t="shared" si="1"/>
        <v>91.8</v>
      </c>
      <c r="M44" s="48">
        <f t="shared" si="2"/>
        <v>91.8</v>
      </c>
      <c r="N44" s="49" t="str">
        <f t="shared" si="3"/>
        <v>A</v>
      </c>
      <c r="O44" s="46" t="s">
        <v>39</v>
      </c>
      <c r="P44" s="45">
        <v>0.0</v>
      </c>
      <c r="Q44" s="47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91.8</v>
      </c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5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"/>
    </row>
    <row r="46" ht="12.75" customHeight="1">
      <c r="A46" s="2"/>
      <c r="B46" s="2"/>
      <c r="C46" s="2"/>
      <c r="D46" s="53" t="s">
        <v>99</v>
      </c>
      <c r="E46" s="53" t="s">
        <v>100</v>
      </c>
      <c r="F46" s="53" t="s">
        <v>101</v>
      </c>
      <c r="G46" s="2"/>
      <c r="H46" s="2"/>
      <c r="I46" s="2"/>
      <c r="J46" s="54"/>
      <c r="K46" s="54"/>
      <c r="L46" s="54"/>
      <c r="M46" s="2"/>
      <c r="N46" s="2"/>
      <c r="O46" s="2"/>
      <c r="P46" s="2"/>
      <c r="Q46" s="3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55" t="s">
        <v>102</v>
      </c>
      <c r="E47" s="55">
        <f>COUNTIF(N14:N44,"A")</f>
        <v>29</v>
      </c>
      <c r="F47" s="56">
        <f t="shared" ref="F47:F54" si="4">E47/$A$44</f>
        <v>0.935483871</v>
      </c>
      <c r="G47" s="2"/>
      <c r="H47" s="2"/>
      <c r="I47" s="2"/>
      <c r="J47" s="57"/>
      <c r="K47" s="57"/>
      <c r="L47" s="57"/>
      <c r="M47" s="2"/>
      <c r="N47" s="2"/>
      <c r="O47" s="2"/>
      <c r="P47" s="2"/>
      <c r="Q47" s="3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55" t="s">
        <v>103</v>
      </c>
      <c r="E48" s="55">
        <f>COUNTIF(N14:N44,"AB")</f>
        <v>0</v>
      </c>
      <c r="F48" s="56">
        <f t="shared" si="4"/>
        <v>0</v>
      </c>
      <c r="G48" s="2"/>
      <c r="H48" s="2"/>
      <c r="I48" s="2"/>
      <c r="J48" s="57"/>
      <c r="K48" s="57"/>
      <c r="L48" s="57"/>
      <c r="M48" s="2"/>
      <c r="N48" s="2"/>
      <c r="O48" s="2"/>
      <c r="P48" s="2"/>
      <c r="Q48" s="3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55" t="s">
        <v>104</v>
      </c>
      <c r="E49" s="55">
        <f>COUNTIF(N14:N44,"B")</f>
        <v>0</v>
      </c>
      <c r="F49" s="56">
        <f t="shared" si="4"/>
        <v>0</v>
      </c>
      <c r="G49" s="2"/>
      <c r="H49" s="2"/>
      <c r="I49" s="2"/>
      <c r="J49" s="57"/>
      <c r="K49" s="57"/>
      <c r="L49" s="57"/>
      <c r="M49" s="2"/>
      <c r="N49" s="2"/>
      <c r="O49" s="2"/>
      <c r="P49" s="2"/>
      <c r="Q49" s="3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55" t="s">
        <v>105</v>
      </c>
      <c r="E50" s="55">
        <f>COUNTIF(N14:N44,"BC")</f>
        <v>0</v>
      </c>
      <c r="F50" s="56">
        <f t="shared" si="4"/>
        <v>0</v>
      </c>
      <c r="G50" s="2"/>
      <c r="H50" s="2"/>
      <c r="I50" s="2"/>
      <c r="J50" s="57"/>
      <c r="K50" s="57"/>
      <c r="L50" s="57"/>
      <c r="M50" s="2"/>
      <c r="N50" s="2"/>
      <c r="O50" s="2"/>
      <c r="P50" s="2"/>
      <c r="Q50" s="3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55" t="s">
        <v>106</v>
      </c>
      <c r="E51" s="55">
        <f>COUNTIF(N14:N44,"C")</f>
        <v>2</v>
      </c>
      <c r="F51" s="56">
        <f t="shared" si="4"/>
        <v>0.06451612903</v>
      </c>
      <c r="G51" s="2"/>
      <c r="H51" s="2"/>
      <c r="I51" s="2"/>
      <c r="J51" s="57"/>
      <c r="K51" s="57"/>
      <c r="L51" s="57"/>
      <c r="M51" s="2"/>
      <c r="N51" s="2"/>
      <c r="O51" s="2"/>
      <c r="P51" s="2"/>
      <c r="Q51" s="3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55" t="s">
        <v>107</v>
      </c>
      <c r="E52" s="55">
        <f>COUNTIF(N14:N44,"D")</f>
        <v>0</v>
      </c>
      <c r="F52" s="56">
        <f t="shared" si="4"/>
        <v>0</v>
      </c>
      <c r="G52" s="2"/>
      <c r="H52" s="2"/>
      <c r="I52" s="2"/>
      <c r="J52" s="57"/>
      <c r="K52" s="57"/>
      <c r="L52" s="57"/>
      <c r="M52" s="2"/>
      <c r="N52" s="2"/>
      <c r="O52" s="2"/>
      <c r="P52" s="2"/>
      <c r="Q52" s="3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55" t="s">
        <v>108</v>
      </c>
      <c r="E53" s="55">
        <f>COUNTIF(N14:N44,"E")</f>
        <v>0</v>
      </c>
      <c r="F53" s="56">
        <f t="shared" si="4"/>
        <v>0</v>
      </c>
      <c r="G53" s="2"/>
      <c r="H53" s="2"/>
      <c r="I53" s="2"/>
      <c r="J53" s="57"/>
      <c r="K53" s="57"/>
      <c r="L53" s="57"/>
      <c r="M53" s="2"/>
      <c r="N53" s="2"/>
      <c r="O53" s="2"/>
      <c r="P53" s="2"/>
      <c r="Q53" s="3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58" t="s">
        <v>109</v>
      </c>
      <c r="E54" s="55">
        <f>SUM(E47:E53)</f>
        <v>31</v>
      </c>
      <c r="F54" s="56">
        <f t="shared" si="4"/>
        <v>1</v>
      </c>
      <c r="G54" s="2"/>
      <c r="H54" s="2"/>
      <c r="I54" s="2"/>
      <c r="J54" s="57"/>
      <c r="K54" s="57"/>
      <c r="L54" s="57"/>
      <c r="M54" s="2"/>
      <c r="N54" s="2"/>
      <c r="O54" s="2"/>
      <c r="P54" s="2"/>
      <c r="Q54" s="3"/>
      <c r="R54" s="2"/>
      <c r="S54" s="2"/>
      <c r="T54" s="2"/>
      <c r="U54" s="2"/>
      <c r="V54" s="2"/>
      <c r="W54" s="2"/>
      <c r="X54" s="2"/>
      <c r="Y54" s="2"/>
      <c r="Z54" s="2"/>
    </row>
    <row r="55" ht="21.75" customHeight="1">
      <c r="A55" s="59"/>
      <c r="B55" s="59"/>
      <c r="C55" s="59"/>
      <c r="D55" s="59"/>
      <c r="E55" s="59"/>
      <c r="F55" s="59"/>
      <c r="G55" s="60"/>
      <c r="H55" s="60"/>
      <c r="I55" s="61"/>
      <c r="J55" s="61"/>
      <c r="K55" s="61"/>
      <c r="L55" s="61"/>
      <c r="M55" s="59"/>
      <c r="N55" s="59"/>
      <c r="O55" s="59"/>
      <c r="P55" s="59"/>
      <c r="Q55" s="62"/>
      <c r="R55" s="59"/>
      <c r="S55" s="59"/>
      <c r="T55" s="59"/>
      <c r="U55" s="59"/>
      <c r="V55" s="59"/>
      <c r="W55" s="59"/>
      <c r="X55" s="59"/>
      <c r="Y55" s="59"/>
      <c r="Z55" s="59"/>
    </row>
    <row r="56" ht="21.75" customHeight="1">
      <c r="A56" s="59"/>
      <c r="B56" s="59"/>
      <c r="C56" s="59"/>
      <c r="D56" s="59"/>
      <c r="E56" s="59"/>
      <c r="F56" s="59"/>
      <c r="G56" s="60"/>
      <c r="H56" s="60"/>
      <c r="I56" s="2" t="s">
        <v>110</v>
      </c>
      <c r="J56" s="57"/>
      <c r="K56" s="57"/>
      <c r="L56" s="57"/>
      <c r="M56" s="59"/>
      <c r="N56" s="59"/>
      <c r="O56" s="59"/>
      <c r="P56" s="59"/>
      <c r="Q56" s="62"/>
      <c r="R56" s="59"/>
      <c r="S56" s="59"/>
      <c r="T56" s="59"/>
      <c r="U56" s="59"/>
      <c r="V56" s="59"/>
      <c r="W56" s="59"/>
      <c r="X56" s="59"/>
      <c r="Y56" s="59"/>
      <c r="Z56" s="59"/>
    </row>
    <row r="57" ht="12.75" customHeight="1">
      <c r="A57" s="59"/>
      <c r="B57" s="59"/>
      <c r="C57" s="59"/>
      <c r="D57" s="63"/>
      <c r="E57" s="60"/>
      <c r="F57" s="61"/>
      <c r="G57" s="59"/>
      <c r="H57" s="59"/>
      <c r="I57" s="2" t="s">
        <v>111</v>
      </c>
      <c r="J57" s="2"/>
      <c r="K57" s="2"/>
      <c r="L57" s="2"/>
      <c r="M57" s="59"/>
      <c r="N57" s="59"/>
      <c r="O57" s="59"/>
      <c r="P57" s="59"/>
      <c r="Q57" s="62"/>
      <c r="R57" s="59"/>
      <c r="S57" s="59"/>
      <c r="T57" s="59"/>
      <c r="U57" s="59"/>
      <c r="V57" s="59"/>
      <c r="W57" s="59"/>
      <c r="X57" s="59"/>
      <c r="Y57" s="59"/>
      <c r="Z57" s="59"/>
    </row>
    <row r="58" ht="12.75" customHeight="1">
      <c r="A58" s="59"/>
      <c r="B58" s="59"/>
      <c r="C58" s="59"/>
      <c r="D58" s="63"/>
      <c r="E58" s="60"/>
      <c r="F58" s="61"/>
      <c r="G58" s="59"/>
      <c r="H58" s="59"/>
      <c r="I58" s="2"/>
      <c r="J58" s="2"/>
      <c r="K58" s="2"/>
      <c r="L58" s="2"/>
      <c r="M58" s="59"/>
      <c r="N58" s="59"/>
      <c r="O58" s="59"/>
      <c r="P58" s="59"/>
      <c r="Q58" s="62"/>
      <c r="R58" s="59"/>
      <c r="S58" s="59"/>
      <c r="T58" s="59"/>
      <c r="U58" s="59"/>
      <c r="V58" s="59"/>
      <c r="W58" s="59"/>
      <c r="X58" s="59"/>
      <c r="Y58" s="59"/>
      <c r="Z58" s="59"/>
    </row>
    <row r="59" ht="12.75" customHeight="1">
      <c r="A59" s="59"/>
      <c r="B59" s="59"/>
      <c r="C59" s="59"/>
      <c r="D59" s="63"/>
      <c r="E59" s="60"/>
      <c r="F59" s="61"/>
      <c r="G59" s="59"/>
      <c r="H59" s="59"/>
      <c r="I59" s="2"/>
      <c r="J59" s="2"/>
      <c r="K59" s="2"/>
      <c r="L59" s="2"/>
      <c r="M59" s="59"/>
      <c r="N59" s="59"/>
      <c r="O59" s="59"/>
      <c r="P59" s="59"/>
      <c r="Q59" s="62"/>
      <c r="R59" s="59"/>
      <c r="S59" s="59"/>
      <c r="T59" s="59"/>
      <c r="U59" s="59"/>
      <c r="V59" s="59"/>
      <c r="W59" s="59"/>
      <c r="X59" s="59"/>
      <c r="Y59" s="59"/>
      <c r="Z59" s="59"/>
    </row>
    <row r="60" ht="12.75" customHeight="1">
      <c r="A60" s="59"/>
      <c r="B60" s="59"/>
      <c r="C60" s="59"/>
      <c r="D60" s="59"/>
      <c r="E60" s="59"/>
      <c r="F60" s="59"/>
      <c r="G60" s="59"/>
      <c r="H60" s="59"/>
      <c r="I60" s="2"/>
      <c r="J60" s="2"/>
      <c r="K60" s="2"/>
      <c r="L60" s="2"/>
      <c r="M60" s="59"/>
      <c r="N60" s="59"/>
      <c r="O60" s="59"/>
      <c r="P60" s="59"/>
      <c r="Q60" s="62"/>
      <c r="R60" s="59"/>
      <c r="S60" s="59"/>
      <c r="T60" s="59"/>
      <c r="U60" s="59"/>
      <c r="V60" s="59"/>
      <c r="W60" s="59"/>
      <c r="X60" s="59"/>
      <c r="Y60" s="59"/>
      <c r="Z60" s="59"/>
    </row>
    <row r="61" ht="12.75" customHeight="1">
      <c r="A61" s="59"/>
      <c r="B61" s="59"/>
      <c r="C61" s="59"/>
      <c r="D61" s="59"/>
      <c r="E61" s="59"/>
      <c r="F61" s="59"/>
      <c r="G61" s="59"/>
      <c r="H61" s="59"/>
      <c r="I61" s="2" t="s">
        <v>112</v>
      </c>
      <c r="J61" s="2"/>
      <c r="K61" s="2"/>
      <c r="L61" s="2"/>
      <c r="M61" s="59"/>
      <c r="N61" s="59"/>
      <c r="O61" s="59"/>
      <c r="P61" s="59"/>
      <c r="Q61" s="62"/>
      <c r="R61" s="59"/>
      <c r="S61" s="59"/>
      <c r="T61" s="59"/>
      <c r="U61" s="59"/>
      <c r="V61" s="59"/>
      <c r="W61" s="59"/>
      <c r="X61" s="59"/>
      <c r="Y61" s="59"/>
      <c r="Z61" s="59"/>
    </row>
    <row r="62" ht="12.7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2"/>
      <c r="R62" s="59"/>
      <c r="S62" s="59"/>
      <c r="T62" s="59"/>
      <c r="U62" s="59"/>
      <c r="V62" s="59"/>
      <c r="W62" s="59"/>
      <c r="X62" s="59"/>
      <c r="Y62" s="59"/>
      <c r="Z62" s="59"/>
    </row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1:A12"/>
    <mergeCell ref="B11:B12"/>
    <mergeCell ref="C11:C12"/>
    <mergeCell ref="D11:D12"/>
    <mergeCell ref="E11:I11"/>
    <mergeCell ref="J11:L11"/>
    <mergeCell ref="M11:N11"/>
    <mergeCell ref="A13:D13"/>
  </mergeCells>
  <printOptions/>
  <pageMargins bottom="0.1968503937007874" footer="0.0" header="0.0" left="0.5118110236220472" right="0.31496062992125984" top="0.35433070866141736"/>
  <pageSetup paperSize="9" orientation="landscape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2.71"/>
    <col customWidth="1" min="3" max="3" width="1.71"/>
    <col customWidth="1" min="4" max="4" width="37.43"/>
    <col customWidth="1" min="5" max="5" width="7.71"/>
    <col customWidth="1" min="6" max="6" width="8.0"/>
    <col customWidth="1" min="7" max="7" width="7.0"/>
    <col customWidth="1" min="8" max="8" width="10.57"/>
    <col customWidth="1" min="9" max="9" width="7.14"/>
    <col customWidth="1" min="10" max="10" width="7.29"/>
    <col customWidth="1" min="11" max="11" width="0.43"/>
    <col customWidth="1" min="12" max="14" width="8.71"/>
    <col customWidth="1" min="15" max="15" width="2.14"/>
    <col customWidth="1" min="16" max="16" width="7.29"/>
    <col customWidth="1" min="17" max="17" width="7.14"/>
    <col customWidth="1" min="18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ht="14.25" customHeight="1">
      <c r="A4" s="4" t="s">
        <v>4</v>
      </c>
      <c r="B4" s="2"/>
      <c r="C4" s="4" t="s">
        <v>2</v>
      </c>
      <c r="D4" s="8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ht="14.25" customHeight="1">
      <c r="A7" s="4" t="s">
        <v>10</v>
      </c>
      <c r="B7" s="2"/>
      <c r="C7" s="4" t="s">
        <v>2</v>
      </c>
      <c r="D7" s="8" t="s">
        <v>113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ht="14.25" customHeight="1">
      <c r="A8" s="4" t="s">
        <v>12</v>
      </c>
      <c r="B8" s="2"/>
      <c r="C8" s="4" t="s">
        <v>2</v>
      </c>
      <c r="D8" s="9" t="s">
        <v>178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ht="14.25" customHeight="1">
      <c r="A9" s="4" t="s">
        <v>14</v>
      </c>
      <c r="B9" s="2"/>
      <c r="C9" s="4" t="s">
        <v>2</v>
      </c>
      <c r="D9" s="9" t="s">
        <v>179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2"/>
      <c r="Q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6"/>
      <c r="J11" s="17" t="s">
        <v>22</v>
      </c>
      <c r="K11" s="18"/>
      <c r="L11" s="19"/>
      <c r="M11" s="20" t="s">
        <v>23</v>
      </c>
      <c r="N11" s="21"/>
      <c r="O11" s="22"/>
      <c r="P11" s="22"/>
      <c r="Q11" s="23"/>
      <c r="R11" s="24"/>
      <c r="S11" s="24"/>
      <c r="T11" s="24"/>
      <c r="U11" s="24"/>
      <c r="V11" s="24"/>
      <c r="W11" s="24"/>
      <c r="X11" s="24"/>
      <c r="Y11" s="24"/>
      <c r="Z11" s="24"/>
    </row>
    <row r="12" ht="25.5" customHeight="1">
      <c r="A12" s="25"/>
      <c r="B12" s="25"/>
      <c r="C12" s="25"/>
      <c r="D12" s="26"/>
      <c r="E12" s="27" t="s">
        <v>24</v>
      </c>
      <c r="F12" s="28" t="s">
        <v>25</v>
      </c>
      <c r="G12" s="28" t="s">
        <v>26</v>
      </c>
      <c r="H12" s="27" t="s">
        <v>27</v>
      </c>
      <c r="I12" s="27" t="s">
        <v>28</v>
      </c>
      <c r="J12" s="28" t="s">
        <v>29</v>
      </c>
      <c r="K12" s="29" t="s">
        <v>30</v>
      </c>
      <c r="L12" s="30" t="s">
        <v>31</v>
      </c>
      <c r="M12" s="31" t="s">
        <v>32</v>
      </c>
      <c r="N12" s="31" t="s">
        <v>33</v>
      </c>
      <c r="O12" s="22"/>
      <c r="P12" s="22"/>
      <c r="Q12" s="23"/>
      <c r="R12" s="24"/>
      <c r="S12" s="24"/>
      <c r="T12" s="24"/>
      <c r="U12" s="24"/>
      <c r="V12" s="24"/>
      <c r="W12" s="24"/>
      <c r="X12" s="24"/>
      <c r="Y12" s="24"/>
      <c r="Z12" s="24"/>
    </row>
    <row r="13" ht="14.25" customHeight="1">
      <c r="A13" s="32" t="s">
        <v>34</v>
      </c>
      <c r="B13" s="15"/>
      <c r="C13" s="15"/>
      <c r="D13" s="16"/>
      <c r="E13" s="33">
        <v>10.0</v>
      </c>
      <c r="F13" s="33">
        <v>20.0</v>
      </c>
      <c r="G13" s="33">
        <v>20.0</v>
      </c>
      <c r="H13" s="33">
        <v>100.0</v>
      </c>
      <c r="I13" s="33">
        <v>50.0</v>
      </c>
      <c r="J13" s="33"/>
      <c r="K13" s="34"/>
      <c r="L13" s="35">
        <v>100.0</v>
      </c>
      <c r="M13" s="33">
        <f>INT(E13)+INT(F13)+INT(G13)+INT(H13)+INT(I13)+INT(J13)</f>
        <v>200</v>
      </c>
      <c r="N13" s="33"/>
      <c r="O13" s="34"/>
      <c r="P13" s="36" t="s">
        <v>35</v>
      </c>
      <c r="Q13" s="37" t="s">
        <v>36</v>
      </c>
      <c r="R13" s="38"/>
      <c r="S13" s="38"/>
      <c r="T13" s="38"/>
      <c r="U13" s="38"/>
      <c r="V13" s="38"/>
      <c r="W13" s="38"/>
      <c r="X13" s="38"/>
      <c r="Y13" s="38"/>
      <c r="Z13" s="38"/>
    </row>
    <row r="14" ht="24.0" customHeight="1">
      <c r="A14" s="39" t="s">
        <v>37</v>
      </c>
      <c r="B14" s="40">
        <v>2.11200267E8</v>
      </c>
      <c r="C14" s="41"/>
      <c r="D14" s="42" t="s">
        <v>153</v>
      </c>
      <c r="E14" s="130"/>
      <c r="F14" s="45"/>
      <c r="G14" s="45"/>
      <c r="H14" s="45"/>
      <c r="I14" s="45"/>
      <c r="J14" s="45"/>
      <c r="K14" s="46"/>
      <c r="L14" s="47">
        <f t="shared" ref="L14:L48" si="1">IF(INT(Q14)=0,P14,IF(INT(P14)&gt;INT(Q14),P14,Q14))</f>
        <v>0</v>
      </c>
      <c r="M14" s="48">
        <f t="shared" ref="M14:M48" si="2">L14</f>
        <v>0</v>
      </c>
      <c r="N14" s="49" t="str">
        <f t="shared" ref="N14:N48" si="3">IF(M14&gt;=80,"A",IF(M14&gt;=75,"AB",IF(M14&gt;=70,"B",IF(M14&gt;=65,"BC",IF(M14&gt;=60,"C",IF(M14&gt;=50,"D","E"))))))</f>
        <v>E</v>
      </c>
      <c r="O14" s="46" t="s">
        <v>39</v>
      </c>
      <c r="P14" s="45">
        <v>0.0</v>
      </c>
      <c r="Q14" s="47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0</v>
      </c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39" t="s">
        <v>40</v>
      </c>
      <c r="B15" s="40">
        <v>2.11200326E8</v>
      </c>
      <c r="C15" s="41"/>
      <c r="D15" s="42" t="s">
        <v>177</v>
      </c>
      <c r="E15" s="130"/>
      <c r="F15" s="45"/>
      <c r="G15" s="45"/>
      <c r="H15" s="45"/>
      <c r="I15" s="45"/>
      <c r="J15" s="45"/>
      <c r="K15" s="46"/>
      <c r="L15" s="47">
        <f t="shared" si="1"/>
        <v>0</v>
      </c>
      <c r="M15" s="48">
        <f t="shared" si="2"/>
        <v>0</v>
      </c>
      <c r="N15" s="49" t="str">
        <f t="shared" si="3"/>
        <v>E</v>
      </c>
      <c r="O15" s="46" t="s">
        <v>39</v>
      </c>
      <c r="P15" s="45">
        <v>0.0</v>
      </c>
      <c r="Q15" s="47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0</v>
      </c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39" t="s">
        <v>42</v>
      </c>
      <c r="B16" s="40">
        <v>2.11200332E8</v>
      </c>
      <c r="C16" s="41"/>
      <c r="D16" s="42" t="s">
        <v>183</v>
      </c>
      <c r="E16" s="130"/>
      <c r="F16" s="45"/>
      <c r="G16" s="45"/>
      <c r="H16" s="45"/>
      <c r="I16" s="45"/>
      <c r="J16" s="45"/>
      <c r="K16" s="46"/>
      <c r="L16" s="47">
        <f t="shared" si="1"/>
        <v>0</v>
      </c>
      <c r="M16" s="48">
        <f t="shared" si="2"/>
        <v>0</v>
      </c>
      <c r="N16" s="49" t="str">
        <f t="shared" si="3"/>
        <v>E</v>
      </c>
      <c r="O16" s="46" t="s">
        <v>39</v>
      </c>
      <c r="P16" s="45">
        <v>0.0</v>
      </c>
      <c r="Q16" s="47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0</v>
      </c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39" t="s">
        <v>44</v>
      </c>
      <c r="B17" s="40">
        <v>2.21200341E8</v>
      </c>
      <c r="C17" s="41"/>
      <c r="D17" s="42" t="s">
        <v>116</v>
      </c>
      <c r="E17" s="130"/>
      <c r="F17" s="45"/>
      <c r="G17" s="45"/>
      <c r="H17" s="45"/>
      <c r="I17" s="45"/>
      <c r="J17" s="45"/>
      <c r="K17" s="46"/>
      <c r="L17" s="47">
        <f t="shared" si="1"/>
        <v>0</v>
      </c>
      <c r="M17" s="48">
        <f t="shared" si="2"/>
        <v>0</v>
      </c>
      <c r="N17" s="49" t="str">
        <f t="shared" si="3"/>
        <v>E</v>
      </c>
      <c r="O17" s="46" t="s">
        <v>39</v>
      </c>
      <c r="P17" s="45">
        <v>0.0</v>
      </c>
      <c r="Q17" s="47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0</v>
      </c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39" t="s">
        <v>46</v>
      </c>
      <c r="B18" s="40">
        <v>2.21200343E8</v>
      </c>
      <c r="C18" s="41"/>
      <c r="D18" s="42" t="s">
        <v>117</v>
      </c>
      <c r="E18" s="130"/>
      <c r="F18" s="45"/>
      <c r="G18" s="45"/>
      <c r="H18" s="45"/>
      <c r="I18" s="45"/>
      <c r="J18" s="45"/>
      <c r="K18" s="46"/>
      <c r="L18" s="47">
        <f t="shared" si="1"/>
        <v>0</v>
      </c>
      <c r="M18" s="48">
        <f t="shared" si="2"/>
        <v>0</v>
      </c>
      <c r="N18" s="49" t="str">
        <f t="shared" si="3"/>
        <v>E</v>
      </c>
      <c r="O18" s="46" t="s">
        <v>39</v>
      </c>
      <c r="P18" s="45">
        <v>0.0</v>
      </c>
      <c r="Q18" s="47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0</v>
      </c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39" t="s">
        <v>5</v>
      </c>
      <c r="B19" s="40">
        <v>2.21200345E8</v>
      </c>
      <c r="C19" s="41"/>
      <c r="D19" s="42" t="s">
        <v>118</v>
      </c>
      <c r="E19" s="130"/>
      <c r="F19" s="45"/>
      <c r="G19" s="45"/>
      <c r="H19" s="45"/>
      <c r="I19" s="45"/>
      <c r="J19" s="45"/>
      <c r="K19" s="46"/>
      <c r="L19" s="47">
        <f t="shared" si="1"/>
        <v>0</v>
      </c>
      <c r="M19" s="48">
        <f t="shared" si="2"/>
        <v>0</v>
      </c>
      <c r="N19" s="49" t="str">
        <f t="shared" si="3"/>
        <v>E</v>
      </c>
      <c r="O19" s="46" t="s">
        <v>39</v>
      </c>
      <c r="P19" s="45">
        <v>0.0</v>
      </c>
      <c r="Q19" s="47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0</v>
      </c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39" t="s">
        <v>49</v>
      </c>
      <c r="B20" s="40">
        <v>2.21200347E8</v>
      </c>
      <c r="C20" s="41"/>
      <c r="D20" s="42" t="s">
        <v>119</v>
      </c>
      <c r="E20" s="130"/>
      <c r="F20" s="45"/>
      <c r="G20" s="45"/>
      <c r="H20" s="45"/>
      <c r="I20" s="45"/>
      <c r="J20" s="45"/>
      <c r="K20" s="46"/>
      <c r="L20" s="47">
        <f t="shared" si="1"/>
        <v>0</v>
      </c>
      <c r="M20" s="48">
        <f t="shared" si="2"/>
        <v>0</v>
      </c>
      <c r="N20" s="49" t="str">
        <f t="shared" si="3"/>
        <v>E</v>
      </c>
      <c r="O20" s="46" t="s">
        <v>39</v>
      </c>
      <c r="P20" s="45">
        <v>0.0</v>
      </c>
      <c r="Q20" s="47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0</v>
      </c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39" t="s">
        <v>51</v>
      </c>
      <c r="B21" s="40">
        <v>2.2120035E8</v>
      </c>
      <c r="C21" s="41"/>
      <c r="D21" s="42" t="s">
        <v>120</v>
      </c>
      <c r="E21" s="130"/>
      <c r="F21" s="45"/>
      <c r="G21" s="45"/>
      <c r="H21" s="45"/>
      <c r="I21" s="45"/>
      <c r="J21" s="45"/>
      <c r="K21" s="46"/>
      <c r="L21" s="47">
        <f t="shared" si="1"/>
        <v>0</v>
      </c>
      <c r="M21" s="48">
        <f t="shared" si="2"/>
        <v>0</v>
      </c>
      <c r="N21" s="49" t="str">
        <f t="shared" si="3"/>
        <v>E</v>
      </c>
      <c r="O21" s="46" t="s">
        <v>39</v>
      </c>
      <c r="P21" s="45">
        <v>0.0</v>
      </c>
      <c r="Q21" s="47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0</v>
      </c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39" t="s">
        <v>53</v>
      </c>
      <c r="B22" s="40">
        <v>2.21200354E8</v>
      </c>
      <c r="C22" s="41"/>
      <c r="D22" s="42" t="s">
        <v>121</v>
      </c>
      <c r="E22" s="130"/>
      <c r="F22" s="45"/>
      <c r="G22" s="45"/>
      <c r="H22" s="45"/>
      <c r="I22" s="45"/>
      <c r="J22" s="45"/>
      <c r="K22" s="46"/>
      <c r="L22" s="47">
        <f t="shared" si="1"/>
        <v>0</v>
      </c>
      <c r="M22" s="48">
        <f t="shared" si="2"/>
        <v>0</v>
      </c>
      <c r="N22" s="49" t="str">
        <f t="shared" si="3"/>
        <v>E</v>
      </c>
      <c r="O22" s="46" t="s">
        <v>39</v>
      </c>
      <c r="P22" s="45">
        <v>0.0</v>
      </c>
      <c r="Q22" s="47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0</v>
      </c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39" t="s">
        <v>55</v>
      </c>
      <c r="B23" s="40">
        <v>2.21200361E8</v>
      </c>
      <c r="C23" s="41"/>
      <c r="D23" s="42" t="s">
        <v>122</v>
      </c>
      <c r="E23" s="44">
        <v>100.0</v>
      </c>
      <c r="F23" s="44">
        <v>100.0</v>
      </c>
      <c r="G23" s="44">
        <v>81.0</v>
      </c>
      <c r="H23" s="44">
        <v>83.0</v>
      </c>
      <c r="I23" s="44">
        <v>80.0</v>
      </c>
      <c r="J23" s="44">
        <v>80.0</v>
      </c>
      <c r="K23" s="46"/>
      <c r="L23" s="47">
        <f t="shared" si="1"/>
        <v>84.6</v>
      </c>
      <c r="M23" s="48">
        <f t="shared" si="2"/>
        <v>84.6</v>
      </c>
      <c r="N23" s="49" t="str">
        <f t="shared" si="3"/>
        <v>A</v>
      </c>
      <c r="O23" s="46" t="s">
        <v>39</v>
      </c>
      <c r="P23" s="45">
        <v>0.0</v>
      </c>
      <c r="Q23" s="47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84.6</v>
      </c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39" t="s">
        <v>57</v>
      </c>
      <c r="B24" s="40">
        <v>2.21200365E8</v>
      </c>
      <c r="C24" s="41"/>
      <c r="D24" s="42" t="s">
        <v>123</v>
      </c>
      <c r="E24" s="44">
        <v>100.0</v>
      </c>
      <c r="F24" s="44">
        <v>100.0</v>
      </c>
      <c r="G24" s="44">
        <v>81.0</v>
      </c>
      <c r="H24" s="44">
        <v>81.0</v>
      </c>
      <c r="I24" s="44">
        <v>80.0</v>
      </c>
      <c r="J24" s="44">
        <v>80.0</v>
      </c>
      <c r="K24" s="46"/>
      <c r="L24" s="47">
        <f t="shared" si="1"/>
        <v>83.6</v>
      </c>
      <c r="M24" s="48">
        <f t="shared" si="2"/>
        <v>83.6</v>
      </c>
      <c r="N24" s="49" t="str">
        <f t="shared" si="3"/>
        <v>A</v>
      </c>
      <c r="O24" s="46" t="s">
        <v>39</v>
      </c>
      <c r="P24" s="45">
        <v>0.0</v>
      </c>
      <c r="Q24" s="47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83.6</v>
      </c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39" t="s">
        <v>59</v>
      </c>
      <c r="B25" s="40">
        <v>2.21200369E8</v>
      </c>
      <c r="C25" s="41"/>
      <c r="D25" s="42" t="s">
        <v>124</v>
      </c>
      <c r="E25" s="44">
        <v>100.0</v>
      </c>
      <c r="F25" s="44">
        <v>100.0</v>
      </c>
      <c r="G25" s="44">
        <v>81.0</v>
      </c>
      <c r="H25" s="44">
        <v>81.0</v>
      </c>
      <c r="I25" s="44">
        <v>80.0</v>
      </c>
      <c r="J25" s="44">
        <v>80.0</v>
      </c>
      <c r="K25" s="46"/>
      <c r="L25" s="47">
        <f t="shared" si="1"/>
        <v>83.6</v>
      </c>
      <c r="M25" s="48">
        <f t="shared" si="2"/>
        <v>83.6</v>
      </c>
      <c r="N25" s="49" t="str">
        <f t="shared" si="3"/>
        <v>A</v>
      </c>
      <c r="O25" s="46" t="s">
        <v>39</v>
      </c>
      <c r="P25" s="45">
        <v>0.0</v>
      </c>
      <c r="Q25" s="47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83.6</v>
      </c>
      <c r="R25" s="2"/>
      <c r="T25" s="2"/>
      <c r="U25" s="2"/>
      <c r="V25" s="2"/>
      <c r="W25" s="2"/>
      <c r="X25" s="2"/>
      <c r="Y25" s="2"/>
      <c r="Z25" s="2"/>
    </row>
    <row r="26" ht="24.0" customHeight="1">
      <c r="A26" s="39" t="s">
        <v>61</v>
      </c>
      <c r="B26" s="40">
        <v>2.2120037E8</v>
      </c>
      <c r="C26" s="41"/>
      <c r="D26" s="42" t="s">
        <v>125</v>
      </c>
      <c r="E26" s="44">
        <v>100.0</v>
      </c>
      <c r="F26" s="44">
        <v>100.0</v>
      </c>
      <c r="G26" s="44">
        <v>81.0</v>
      </c>
      <c r="H26" s="44">
        <v>81.0</v>
      </c>
      <c r="I26" s="44">
        <v>80.0</v>
      </c>
      <c r="J26" s="44">
        <v>80.0</v>
      </c>
      <c r="K26" s="46"/>
      <c r="L26" s="47">
        <f t="shared" si="1"/>
        <v>83.6</v>
      </c>
      <c r="M26" s="48">
        <f t="shared" si="2"/>
        <v>83.6</v>
      </c>
      <c r="N26" s="49" t="str">
        <f t="shared" si="3"/>
        <v>A</v>
      </c>
      <c r="O26" s="46" t="s">
        <v>39</v>
      </c>
      <c r="P26" s="45">
        <v>0.0</v>
      </c>
      <c r="Q26" s="47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83.6</v>
      </c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39" t="s">
        <v>63</v>
      </c>
      <c r="B27" s="40">
        <v>2.21200374E8</v>
      </c>
      <c r="C27" s="41"/>
      <c r="D27" s="42" t="s">
        <v>126</v>
      </c>
      <c r="E27" s="44">
        <v>90.0</v>
      </c>
      <c r="F27" s="44">
        <v>100.0</v>
      </c>
      <c r="G27" s="44">
        <v>81.0</v>
      </c>
      <c r="H27" s="44">
        <v>80.0</v>
      </c>
      <c r="I27" s="44">
        <v>80.0</v>
      </c>
      <c r="J27" s="44">
        <v>80.0</v>
      </c>
      <c r="K27" s="46"/>
      <c r="L27" s="47">
        <f t="shared" si="1"/>
        <v>82.6</v>
      </c>
      <c r="M27" s="48">
        <f t="shared" si="2"/>
        <v>82.6</v>
      </c>
      <c r="N27" s="49" t="str">
        <f t="shared" si="3"/>
        <v>A</v>
      </c>
      <c r="O27" s="46" t="s">
        <v>39</v>
      </c>
      <c r="P27" s="45">
        <v>0.0</v>
      </c>
      <c r="Q27" s="47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82.6</v>
      </c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39" t="s">
        <v>65</v>
      </c>
      <c r="B28" s="40">
        <v>2.21200375E8</v>
      </c>
      <c r="C28" s="41"/>
      <c r="D28" s="42" t="s">
        <v>127</v>
      </c>
      <c r="E28" s="44">
        <v>90.0</v>
      </c>
      <c r="F28" s="44">
        <v>100.0</v>
      </c>
      <c r="G28" s="44">
        <v>81.0</v>
      </c>
      <c r="H28" s="44">
        <v>81.0</v>
      </c>
      <c r="I28" s="44">
        <v>80.0</v>
      </c>
      <c r="J28" s="44">
        <v>80.0</v>
      </c>
      <c r="K28" s="46"/>
      <c r="L28" s="47">
        <f t="shared" si="1"/>
        <v>83.1</v>
      </c>
      <c r="M28" s="48">
        <f t="shared" si="2"/>
        <v>83.1</v>
      </c>
      <c r="N28" s="49" t="str">
        <f t="shared" si="3"/>
        <v>A</v>
      </c>
      <c r="O28" s="46" t="s">
        <v>39</v>
      </c>
      <c r="P28" s="45">
        <v>0.0</v>
      </c>
      <c r="Q28" s="47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83.1</v>
      </c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39" t="s">
        <v>67</v>
      </c>
      <c r="B29" s="40">
        <v>2.21200377E8</v>
      </c>
      <c r="C29" s="41"/>
      <c r="D29" s="42" t="s">
        <v>128</v>
      </c>
      <c r="E29" s="44">
        <v>100.0</v>
      </c>
      <c r="F29" s="44">
        <v>100.0</v>
      </c>
      <c r="G29" s="44">
        <v>81.0</v>
      </c>
      <c r="H29" s="44">
        <v>82.0</v>
      </c>
      <c r="I29" s="44">
        <v>80.0</v>
      </c>
      <c r="J29" s="44">
        <v>80.0</v>
      </c>
      <c r="K29" s="46"/>
      <c r="L29" s="47">
        <f t="shared" si="1"/>
        <v>84.1</v>
      </c>
      <c r="M29" s="48">
        <f t="shared" si="2"/>
        <v>84.1</v>
      </c>
      <c r="N29" s="49" t="str">
        <f t="shared" si="3"/>
        <v>A</v>
      </c>
      <c r="O29" s="46" t="s">
        <v>39</v>
      </c>
      <c r="P29" s="45">
        <v>0.0</v>
      </c>
      <c r="Q29" s="47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84.1</v>
      </c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39" t="s">
        <v>69</v>
      </c>
      <c r="B30" s="40">
        <v>2.2120038E8</v>
      </c>
      <c r="C30" s="41"/>
      <c r="D30" s="42" t="s">
        <v>129</v>
      </c>
      <c r="E30" s="44">
        <v>100.0</v>
      </c>
      <c r="F30" s="44">
        <v>100.0</v>
      </c>
      <c r="G30" s="44">
        <v>81.0</v>
      </c>
      <c r="H30" s="44">
        <v>81.0</v>
      </c>
      <c r="I30" s="44">
        <v>80.0</v>
      </c>
      <c r="J30" s="44">
        <v>80.0</v>
      </c>
      <c r="K30" s="46"/>
      <c r="L30" s="47">
        <f t="shared" si="1"/>
        <v>83.6</v>
      </c>
      <c r="M30" s="48">
        <f t="shared" si="2"/>
        <v>83.6</v>
      </c>
      <c r="N30" s="49" t="str">
        <f t="shared" si="3"/>
        <v>A</v>
      </c>
      <c r="O30" s="46" t="s">
        <v>39</v>
      </c>
      <c r="P30" s="45">
        <v>0.0</v>
      </c>
      <c r="Q30" s="47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83.6</v>
      </c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39" t="s">
        <v>71</v>
      </c>
      <c r="B31" s="40">
        <v>2.21200382E8</v>
      </c>
      <c r="C31" s="41"/>
      <c r="D31" s="42" t="s">
        <v>130</v>
      </c>
      <c r="E31" s="44">
        <v>100.0</v>
      </c>
      <c r="F31" s="44">
        <v>100.0</v>
      </c>
      <c r="G31" s="44">
        <v>81.0</v>
      </c>
      <c r="H31" s="44">
        <v>81.0</v>
      </c>
      <c r="I31" s="44">
        <v>80.0</v>
      </c>
      <c r="J31" s="44">
        <v>80.0</v>
      </c>
      <c r="K31" s="46"/>
      <c r="L31" s="47">
        <f t="shared" si="1"/>
        <v>83.6</v>
      </c>
      <c r="M31" s="48">
        <f t="shared" si="2"/>
        <v>83.6</v>
      </c>
      <c r="N31" s="49" t="str">
        <f t="shared" si="3"/>
        <v>A</v>
      </c>
      <c r="O31" s="46" t="s">
        <v>39</v>
      </c>
      <c r="P31" s="45">
        <v>0.0</v>
      </c>
      <c r="Q31" s="47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83.6</v>
      </c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39" t="s">
        <v>73</v>
      </c>
      <c r="B32" s="40">
        <v>2.21200383E8</v>
      </c>
      <c r="C32" s="41"/>
      <c r="D32" s="42" t="s">
        <v>131</v>
      </c>
      <c r="E32" s="44">
        <v>100.0</v>
      </c>
      <c r="F32" s="44">
        <v>100.0</v>
      </c>
      <c r="G32" s="44">
        <v>81.0</v>
      </c>
      <c r="H32" s="44">
        <v>82.0</v>
      </c>
      <c r="I32" s="44">
        <v>80.0</v>
      </c>
      <c r="J32" s="44">
        <v>80.0</v>
      </c>
      <c r="K32" s="46"/>
      <c r="L32" s="47">
        <f t="shared" si="1"/>
        <v>84.1</v>
      </c>
      <c r="M32" s="48">
        <f t="shared" si="2"/>
        <v>84.1</v>
      </c>
      <c r="N32" s="49" t="str">
        <f t="shared" si="3"/>
        <v>A</v>
      </c>
      <c r="O32" s="46" t="s">
        <v>39</v>
      </c>
      <c r="P32" s="45">
        <v>0.0</v>
      </c>
      <c r="Q32" s="47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84.1</v>
      </c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39" t="s">
        <v>75</v>
      </c>
      <c r="B33" s="40">
        <v>2.21200384E8</v>
      </c>
      <c r="C33" s="41"/>
      <c r="D33" s="42" t="s">
        <v>132</v>
      </c>
      <c r="E33" s="44">
        <v>100.0</v>
      </c>
      <c r="F33" s="44">
        <v>100.0</v>
      </c>
      <c r="G33" s="44">
        <v>81.0</v>
      </c>
      <c r="H33" s="44">
        <v>83.0</v>
      </c>
      <c r="I33" s="44">
        <v>80.0</v>
      </c>
      <c r="J33" s="44">
        <v>80.0</v>
      </c>
      <c r="K33" s="46"/>
      <c r="L33" s="47">
        <f t="shared" si="1"/>
        <v>84.6</v>
      </c>
      <c r="M33" s="48">
        <f t="shared" si="2"/>
        <v>84.6</v>
      </c>
      <c r="N33" s="49" t="str">
        <f t="shared" si="3"/>
        <v>A</v>
      </c>
      <c r="O33" s="46" t="s">
        <v>39</v>
      </c>
      <c r="P33" s="45">
        <v>0.0</v>
      </c>
      <c r="Q33" s="47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84.6</v>
      </c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39" t="s">
        <v>77</v>
      </c>
      <c r="B34" s="50">
        <v>2.21200385E8</v>
      </c>
      <c r="C34" s="41"/>
      <c r="D34" s="51" t="s">
        <v>133</v>
      </c>
      <c r="E34" s="44">
        <v>100.0</v>
      </c>
      <c r="F34" s="44">
        <v>100.0</v>
      </c>
      <c r="G34" s="44">
        <v>81.0</v>
      </c>
      <c r="H34" s="44">
        <v>82.0</v>
      </c>
      <c r="I34" s="44">
        <v>80.0</v>
      </c>
      <c r="J34" s="44">
        <v>80.0</v>
      </c>
      <c r="K34" s="46"/>
      <c r="L34" s="47">
        <f t="shared" si="1"/>
        <v>84.1</v>
      </c>
      <c r="M34" s="48">
        <f t="shared" si="2"/>
        <v>84.1</v>
      </c>
      <c r="N34" s="49" t="str">
        <f t="shared" si="3"/>
        <v>A</v>
      </c>
      <c r="O34" s="46" t="s">
        <v>39</v>
      </c>
      <c r="P34" s="45">
        <v>0.0</v>
      </c>
      <c r="Q34" s="47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84.1</v>
      </c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39" t="s">
        <v>79</v>
      </c>
      <c r="B35" s="40">
        <v>2.21200386E8</v>
      </c>
      <c r="C35" s="41"/>
      <c r="D35" s="42" t="s">
        <v>134</v>
      </c>
      <c r="E35" s="44">
        <v>100.0</v>
      </c>
      <c r="F35" s="44">
        <v>100.0</v>
      </c>
      <c r="G35" s="44">
        <v>81.0</v>
      </c>
      <c r="H35" s="44">
        <v>82.0</v>
      </c>
      <c r="I35" s="44">
        <v>80.0</v>
      </c>
      <c r="J35" s="44">
        <v>80.0</v>
      </c>
      <c r="K35" s="46"/>
      <c r="L35" s="47">
        <f t="shared" si="1"/>
        <v>84.1</v>
      </c>
      <c r="M35" s="48">
        <f t="shared" si="2"/>
        <v>84.1</v>
      </c>
      <c r="N35" s="49" t="str">
        <f t="shared" si="3"/>
        <v>A</v>
      </c>
      <c r="O35" s="46" t="s">
        <v>39</v>
      </c>
      <c r="P35" s="45">
        <v>0.0</v>
      </c>
      <c r="Q35" s="47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84.1</v>
      </c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39" t="s">
        <v>81</v>
      </c>
      <c r="B36" s="40">
        <v>2.21200387E8</v>
      </c>
      <c r="C36" s="41"/>
      <c r="D36" s="42" t="s">
        <v>135</v>
      </c>
      <c r="E36" s="130"/>
      <c r="F36" s="45"/>
      <c r="G36" s="45"/>
      <c r="H36" s="45"/>
      <c r="I36" s="45"/>
      <c r="J36" s="45"/>
      <c r="K36" s="46"/>
      <c r="L36" s="47">
        <f t="shared" si="1"/>
        <v>0</v>
      </c>
      <c r="M36" s="48">
        <f t="shared" si="2"/>
        <v>0</v>
      </c>
      <c r="N36" s="49" t="str">
        <f t="shared" si="3"/>
        <v>E</v>
      </c>
      <c r="O36" s="46" t="s">
        <v>39</v>
      </c>
      <c r="P36" s="45">
        <v>0.0</v>
      </c>
      <c r="Q36" s="47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0</v>
      </c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39" t="s">
        <v>83</v>
      </c>
      <c r="B37" s="40">
        <v>2.21200388E8</v>
      </c>
      <c r="C37" s="41"/>
      <c r="D37" s="42" t="s">
        <v>136</v>
      </c>
      <c r="E37" s="130"/>
      <c r="F37" s="45"/>
      <c r="G37" s="45"/>
      <c r="H37" s="45"/>
      <c r="I37" s="45"/>
      <c r="J37" s="45"/>
      <c r="K37" s="46"/>
      <c r="L37" s="47">
        <f t="shared" si="1"/>
        <v>0</v>
      </c>
      <c r="M37" s="48">
        <f t="shared" si="2"/>
        <v>0</v>
      </c>
      <c r="N37" s="49" t="str">
        <f t="shared" si="3"/>
        <v>E</v>
      </c>
      <c r="O37" s="46" t="s">
        <v>39</v>
      </c>
      <c r="P37" s="45">
        <v>0.0</v>
      </c>
      <c r="Q37" s="47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0</v>
      </c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39" t="s">
        <v>85</v>
      </c>
      <c r="B38" s="40">
        <v>2.21200389E8</v>
      </c>
      <c r="C38" s="41"/>
      <c r="D38" s="42" t="s">
        <v>137</v>
      </c>
      <c r="E38" s="130"/>
      <c r="F38" s="45"/>
      <c r="G38" s="45"/>
      <c r="H38" s="45"/>
      <c r="I38" s="45"/>
      <c r="J38" s="45"/>
      <c r="K38" s="46"/>
      <c r="L38" s="47">
        <f t="shared" si="1"/>
        <v>0</v>
      </c>
      <c r="M38" s="48">
        <f t="shared" si="2"/>
        <v>0</v>
      </c>
      <c r="N38" s="49" t="str">
        <f t="shared" si="3"/>
        <v>E</v>
      </c>
      <c r="O38" s="46" t="s">
        <v>39</v>
      </c>
      <c r="P38" s="45">
        <v>0.0</v>
      </c>
      <c r="Q38" s="47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0</v>
      </c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39" t="s">
        <v>87</v>
      </c>
      <c r="B39" s="40">
        <v>2.2120039E8</v>
      </c>
      <c r="C39" s="41"/>
      <c r="D39" s="42" t="s">
        <v>138</v>
      </c>
      <c r="E39" s="130"/>
      <c r="F39" s="45"/>
      <c r="G39" s="45"/>
      <c r="H39" s="45"/>
      <c r="I39" s="45"/>
      <c r="J39" s="45"/>
      <c r="K39" s="46"/>
      <c r="L39" s="47">
        <f t="shared" si="1"/>
        <v>0</v>
      </c>
      <c r="M39" s="48">
        <f t="shared" si="2"/>
        <v>0</v>
      </c>
      <c r="N39" s="49" t="str">
        <f t="shared" si="3"/>
        <v>E</v>
      </c>
      <c r="O39" s="46" t="s">
        <v>39</v>
      </c>
      <c r="P39" s="45">
        <v>0.0</v>
      </c>
      <c r="Q39" s="47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0</v>
      </c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39" t="s">
        <v>89</v>
      </c>
      <c r="B40" s="40">
        <v>2.21200391E8</v>
      </c>
      <c r="C40" s="41"/>
      <c r="D40" s="42" t="s">
        <v>139</v>
      </c>
      <c r="E40" s="130"/>
      <c r="F40" s="45"/>
      <c r="G40" s="45"/>
      <c r="H40" s="45"/>
      <c r="I40" s="45"/>
      <c r="J40" s="45"/>
      <c r="K40" s="46"/>
      <c r="L40" s="47">
        <f t="shared" si="1"/>
        <v>0</v>
      </c>
      <c r="M40" s="48">
        <f t="shared" si="2"/>
        <v>0</v>
      </c>
      <c r="N40" s="49" t="str">
        <f t="shared" si="3"/>
        <v>E</v>
      </c>
      <c r="O40" s="46" t="s">
        <v>39</v>
      </c>
      <c r="P40" s="45">
        <v>0.0</v>
      </c>
      <c r="Q40" s="47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0</v>
      </c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39" t="s">
        <v>91</v>
      </c>
      <c r="B41" s="40">
        <v>2.21200392E8</v>
      </c>
      <c r="C41" s="41"/>
      <c r="D41" s="42" t="s">
        <v>140</v>
      </c>
      <c r="E41" s="130"/>
      <c r="F41" s="45"/>
      <c r="G41" s="45"/>
      <c r="H41" s="45"/>
      <c r="I41" s="45"/>
      <c r="J41" s="45"/>
      <c r="K41" s="46"/>
      <c r="L41" s="47">
        <f t="shared" si="1"/>
        <v>0</v>
      </c>
      <c r="M41" s="48">
        <f t="shared" si="2"/>
        <v>0</v>
      </c>
      <c r="N41" s="49" t="str">
        <f t="shared" si="3"/>
        <v>E</v>
      </c>
      <c r="O41" s="46" t="s">
        <v>39</v>
      </c>
      <c r="P41" s="45">
        <v>0.0</v>
      </c>
      <c r="Q41" s="47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0</v>
      </c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39" t="s">
        <v>93</v>
      </c>
      <c r="B42" s="40">
        <v>2.21200393E8</v>
      </c>
      <c r="C42" s="41"/>
      <c r="D42" s="42" t="s">
        <v>141</v>
      </c>
      <c r="E42" s="130"/>
      <c r="F42" s="45"/>
      <c r="G42" s="45"/>
      <c r="H42" s="45"/>
      <c r="I42" s="45"/>
      <c r="J42" s="45"/>
      <c r="K42" s="46"/>
      <c r="L42" s="47">
        <f t="shared" si="1"/>
        <v>0</v>
      </c>
      <c r="M42" s="48">
        <f t="shared" si="2"/>
        <v>0</v>
      </c>
      <c r="N42" s="49" t="str">
        <f t="shared" si="3"/>
        <v>E</v>
      </c>
      <c r="O42" s="46" t="s">
        <v>39</v>
      </c>
      <c r="P42" s="45">
        <v>0.0</v>
      </c>
      <c r="Q42" s="47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0</v>
      </c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39" t="s">
        <v>95</v>
      </c>
      <c r="B43" s="40">
        <v>2.21200394E8</v>
      </c>
      <c r="C43" s="41"/>
      <c r="D43" s="42" t="s">
        <v>142</v>
      </c>
      <c r="E43" s="130"/>
      <c r="F43" s="45"/>
      <c r="G43" s="45"/>
      <c r="H43" s="45"/>
      <c r="I43" s="45"/>
      <c r="J43" s="45"/>
      <c r="K43" s="46"/>
      <c r="L43" s="47">
        <f t="shared" si="1"/>
        <v>0</v>
      </c>
      <c r="M43" s="48">
        <f t="shared" si="2"/>
        <v>0</v>
      </c>
      <c r="N43" s="49" t="str">
        <f t="shared" si="3"/>
        <v>E</v>
      </c>
      <c r="O43" s="46" t="s">
        <v>39</v>
      </c>
      <c r="P43" s="45">
        <v>0.0</v>
      </c>
      <c r="Q43" s="47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0</v>
      </c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39" t="s">
        <v>97</v>
      </c>
      <c r="B44" s="40">
        <v>2.21200395E8</v>
      </c>
      <c r="C44" s="41"/>
      <c r="D44" s="42" t="s">
        <v>143</v>
      </c>
      <c r="E44" s="130"/>
      <c r="F44" s="45"/>
      <c r="G44" s="45"/>
      <c r="H44" s="45"/>
      <c r="I44" s="45"/>
      <c r="J44" s="45"/>
      <c r="K44" s="46"/>
      <c r="L44" s="47">
        <f t="shared" si="1"/>
        <v>0</v>
      </c>
      <c r="M44" s="48">
        <f t="shared" si="2"/>
        <v>0</v>
      </c>
      <c r="N44" s="49" t="str">
        <f t="shared" si="3"/>
        <v>E</v>
      </c>
      <c r="O44" s="46" t="s">
        <v>39</v>
      </c>
      <c r="P44" s="45">
        <v>0.0</v>
      </c>
      <c r="Q44" s="47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0</v>
      </c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39" t="s">
        <v>145</v>
      </c>
      <c r="B45" s="40">
        <v>2.21200397E8</v>
      </c>
      <c r="C45" s="41"/>
      <c r="D45" s="42" t="s">
        <v>144</v>
      </c>
      <c r="E45" s="130"/>
      <c r="F45" s="45"/>
      <c r="G45" s="45"/>
      <c r="H45" s="45"/>
      <c r="I45" s="45"/>
      <c r="J45" s="45"/>
      <c r="K45" s="46"/>
      <c r="L45" s="47">
        <f t="shared" si="1"/>
        <v>0</v>
      </c>
      <c r="M45" s="48">
        <f t="shared" si="2"/>
        <v>0</v>
      </c>
      <c r="N45" s="49" t="str">
        <f t="shared" si="3"/>
        <v>E</v>
      </c>
      <c r="O45" s="46" t="s">
        <v>39</v>
      </c>
      <c r="P45" s="45">
        <v>0.0</v>
      </c>
      <c r="Q45" s="47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0</v>
      </c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39" t="s">
        <v>147</v>
      </c>
      <c r="B46" s="40">
        <v>2.21200398E8</v>
      </c>
      <c r="C46" s="41"/>
      <c r="D46" s="42" t="s">
        <v>146</v>
      </c>
      <c r="E46" s="130"/>
      <c r="F46" s="45"/>
      <c r="G46" s="45"/>
      <c r="H46" s="45"/>
      <c r="I46" s="45"/>
      <c r="J46" s="45"/>
      <c r="K46" s="46"/>
      <c r="L46" s="47">
        <f t="shared" si="1"/>
        <v>0</v>
      </c>
      <c r="M46" s="48">
        <f t="shared" si="2"/>
        <v>0</v>
      </c>
      <c r="N46" s="49" t="str">
        <f t="shared" si="3"/>
        <v>E</v>
      </c>
      <c r="O46" s="46" t="s">
        <v>39</v>
      </c>
      <c r="P46" s="45">
        <v>0.0</v>
      </c>
      <c r="Q46" s="47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0</v>
      </c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39" t="s">
        <v>149</v>
      </c>
      <c r="B47" s="40">
        <v>2.212004E8</v>
      </c>
      <c r="C47" s="41"/>
      <c r="D47" s="42" t="s">
        <v>148</v>
      </c>
      <c r="E47" s="130"/>
      <c r="F47" s="45"/>
      <c r="G47" s="45"/>
      <c r="H47" s="45"/>
      <c r="I47" s="45"/>
      <c r="J47" s="45"/>
      <c r="K47" s="46"/>
      <c r="L47" s="47">
        <f t="shared" si="1"/>
        <v>0</v>
      </c>
      <c r="M47" s="48">
        <f t="shared" si="2"/>
        <v>0</v>
      </c>
      <c r="N47" s="49" t="str">
        <f t="shared" si="3"/>
        <v>E</v>
      </c>
      <c r="O47" s="46" t="s">
        <v>39</v>
      </c>
      <c r="P47" s="45">
        <v>0.0</v>
      </c>
      <c r="Q47" s="47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0</v>
      </c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70" t="s">
        <v>154</v>
      </c>
      <c r="B48" s="40">
        <v>2.21200401E8</v>
      </c>
      <c r="C48" s="2"/>
      <c r="D48" s="42" t="s">
        <v>150</v>
      </c>
      <c r="E48" s="135"/>
      <c r="F48" s="73"/>
      <c r="G48" s="73"/>
      <c r="H48" s="73"/>
      <c r="I48" s="73"/>
      <c r="J48" s="73"/>
      <c r="K48" s="74"/>
      <c r="L48" s="75">
        <f t="shared" si="1"/>
        <v>0</v>
      </c>
      <c r="M48" s="76">
        <f t="shared" si="2"/>
        <v>0</v>
      </c>
      <c r="N48" s="77" t="str">
        <f t="shared" si="3"/>
        <v>E</v>
      </c>
      <c r="O48" s="74" t="s">
        <v>39</v>
      </c>
      <c r="P48" s="73">
        <v>0.0</v>
      </c>
      <c r="Q48" s="75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0</v>
      </c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5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"/>
    </row>
    <row r="50" ht="12.75" customHeight="1">
      <c r="A50" s="2"/>
      <c r="B50" s="2"/>
      <c r="C50" s="2"/>
      <c r="D50" s="53" t="s">
        <v>99</v>
      </c>
      <c r="E50" s="53" t="s">
        <v>100</v>
      </c>
      <c r="F50" s="53" t="s">
        <v>101</v>
      </c>
      <c r="G50" s="2"/>
      <c r="H50" s="2"/>
      <c r="I50" s="2"/>
      <c r="J50" s="54"/>
      <c r="K50" s="54"/>
      <c r="L50" s="54"/>
      <c r="M50" s="2"/>
      <c r="N50" s="2"/>
      <c r="O50" s="2"/>
      <c r="P50" s="2"/>
      <c r="Q50" s="3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55" t="s">
        <v>102</v>
      </c>
      <c r="E51" s="55">
        <f>COUNTIF(N14:N48,"A")</f>
        <v>13</v>
      </c>
      <c r="F51" s="56">
        <f t="shared" ref="F51:F58" si="4">E51/$A$48</f>
        <v>0.3714285714</v>
      </c>
      <c r="G51" s="2"/>
      <c r="H51" s="2"/>
      <c r="I51" s="2"/>
      <c r="J51" s="57"/>
      <c r="K51" s="57"/>
      <c r="L51" s="57"/>
      <c r="M51" s="2"/>
      <c r="N51" s="2"/>
      <c r="O51" s="2"/>
      <c r="P51" s="2"/>
      <c r="Q51" s="3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55" t="s">
        <v>103</v>
      </c>
      <c r="E52" s="55">
        <f>COUNTIF(N14:N48,"AB")</f>
        <v>0</v>
      </c>
      <c r="F52" s="56">
        <f t="shared" si="4"/>
        <v>0</v>
      </c>
      <c r="G52" s="2"/>
      <c r="H52" s="2"/>
      <c r="I52" s="2"/>
      <c r="J52" s="57"/>
      <c r="K52" s="57"/>
      <c r="L52" s="57"/>
      <c r="M52" s="2"/>
      <c r="N52" s="2"/>
      <c r="O52" s="2"/>
      <c r="P52" s="2"/>
      <c r="Q52" s="3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55" t="s">
        <v>104</v>
      </c>
      <c r="E53" s="55">
        <f>COUNTIF(N14:N48,"B")</f>
        <v>0</v>
      </c>
      <c r="F53" s="56">
        <f t="shared" si="4"/>
        <v>0</v>
      </c>
      <c r="G53" s="2"/>
      <c r="H53" s="2"/>
      <c r="I53" s="2"/>
      <c r="J53" s="57"/>
      <c r="K53" s="57"/>
      <c r="L53" s="57"/>
      <c r="M53" s="2"/>
      <c r="N53" s="2"/>
      <c r="O53" s="2"/>
      <c r="P53" s="2"/>
      <c r="Q53" s="3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55" t="s">
        <v>105</v>
      </c>
      <c r="E54" s="55">
        <f>COUNTIF(N14:N48,"BC")</f>
        <v>0</v>
      </c>
      <c r="F54" s="56">
        <f t="shared" si="4"/>
        <v>0</v>
      </c>
      <c r="G54" s="2"/>
      <c r="H54" s="2"/>
      <c r="I54" s="2"/>
      <c r="J54" s="57"/>
      <c r="K54" s="57"/>
      <c r="L54" s="57"/>
      <c r="M54" s="2"/>
      <c r="N54" s="2"/>
      <c r="O54" s="2"/>
      <c r="P54" s="2"/>
      <c r="Q54" s="3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55" t="s">
        <v>106</v>
      </c>
      <c r="E55" s="55">
        <f>COUNTIF(N14:N48,"C")</f>
        <v>0</v>
      </c>
      <c r="F55" s="56">
        <f t="shared" si="4"/>
        <v>0</v>
      </c>
      <c r="G55" s="2"/>
      <c r="H55" s="2"/>
      <c r="I55" s="2"/>
      <c r="J55" s="57"/>
      <c r="K55" s="57"/>
      <c r="L55" s="57"/>
      <c r="M55" s="2"/>
      <c r="N55" s="2"/>
      <c r="O55" s="2"/>
      <c r="P55" s="2"/>
      <c r="Q55" s="3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55" t="s">
        <v>107</v>
      </c>
      <c r="E56" s="55">
        <f>COUNTIF(N14:N473,"D")</f>
        <v>0</v>
      </c>
      <c r="F56" s="56">
        <f t="shared" si="4"/>
        <v>0</v>
      </c>
      <c r="G56" s="2"/>
      <c r="H56" s="2"/>
      <c r="I56" s="2"/>
      <c r="J56" s="57"/>
      <c r="K56" s="57"/>
      <c r="L56" s="57"/>
      <c r="M56" s="2"/>
      <c r="N56" s="2"/>
      <c r="O56" s="2"/>
      <c r="P56" s="2"/>
      <c r="Q56" s="3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55" t="s">
        <v>108</v>
      </c>
      <c r="E57" s="55">
        <f>COUNTIF(N14:N48,"E")</f>
        <v>22</v>
      </c>
      <c r="F57" s="56">
        <f t="shared" si="4"/>
        <v>0.6285714286</v>
      </c>
      <c r="G57" s="2"/>
      <c r="H57" s="2"/>
      <c r="I57" s="2"/>
      <c r="J57" s="57"/>
      <c r="K57" s="57"/>
      <c r="L57" s="57"/>
      <c r="M57" s="2"/>
      <c r="N57" s="2"/>
      <c r="O57" s="2"/>
      <c r="P57" s="2"/>
      <c r="Q57" s="3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58" t="s">
        <v>109</v>
      </c>
      <c r="E58" s="55">
        <f>SUM(E51:E57)</f>
        <v>35</v>
      </c>
      <c r="F58" s="56">
        <f t="shared" si="4"/>
        <v>1</v>
      </c>
      <c r="G58" s="2"/>
      <c r="H58" s="2"/>
      <c r="I58" s="2"/>
      <c r="J58" s="57"/>
      <c r="K58" s="57"/>
      <c r="L58" s="57"/>
      <c r="M58" s="2"/>
      <c r="N58" s="2"/>
      <c r="O58" s="2"/>
      <c r="P58" s="2"/>
      <c r="Q58" s="3"/>
      <c r="R58" s="2"/>
      <c r="S58" s="2"/>
      <c r="T58" s="2"/>
      <c r="U58" s="2"/>
      <c r="V58" s="2"/>
      <c r="W58" s="2"/>
      <c r="X58" s="2"/>
      <c r="Y58" s="2"/>
      <c r="Z58" s="2"/>
    </row>
    <row r="59" ht="21.75" customHeight="1">
      <c r="A59" s="59"/>
      <c r="B59" s="59"/>
      <c r="C59" s="59"/>
      <c r="D59" s="59"/>
      <c r="E59" s="59"/>
      <c r="F59" s="59"/>
      <c r="G59" s="60"/>
      <c r="H59" s="60"/>
      <c r="I59" s="61"/>
      <c r="J59" s="61"/>
      <c r="K59" s="61"/>
      <c r="L59" s="61"/>
      <c r="M59" s="59"/>
      <c r="N59" s="59"/>
      <c r="O59" s="59"/>
      <c r="P59" s="59"/>
      <c r="Q59" s="62"/>
      <c r="R59" s="59"/>
      <c r="S59" s="59"/>
      <c r="T59" s="59"/>
      <c r="U59" s="59"/>
      <c r="V59" s="59"/>
      <c r="W59" s="59"/>
      <c r="X59" s="59"/>
      <c r="Y59" s="59"/>
      <c r="Z59" s="59"/>
    </row>
    <row r="60" ht="21.75" customHeight="1">
      <c r="A60" s="59"/>
      <c r="B60" s="59"/>
      <c r="C60" s="59"/>
      <c r="D60" s="59"/>
      <c r="E60" s="59"/>
      <c r="F60" s="59"/>
      <c r="G60" s="60"/>
      <c r="H60" s="60"/>
      <c r="I60" s="59"/>
      <c r="J60" s="57"/>
      <c r="K60" s="57"/>
      <c r="L60" s="59"/>
      <c r="M60" s="59" t="s">
        <v>110</v>
      </c>
      <c r="N60" s="59"/>
      <c r="O60" s="59"/>
      <c r="P60" s="59"/>
      <c r="Q60" s="62"/>
      <c r="R60" s="59"/>
      <c r="S60" s="59"/>
      <c r="T60" s="59"/>
      <c r="U60" s="59"/>
      <c r="V60" s="59"/>
      <c r="W60" s="59"/>
      <c r="X60" s="59"/>
      <c r="Y60" s="59"/>
      <c r="Z60" s="59"/>
    </row>
    <row r="61" ht="12.75" customHeight="1">
      <c r="A61" s="59"/>
      <c r="B61" s="59"/>
      <c r="C61" s="59"/>
      <c r="D61" s="63"/>
      <c r="E61" s="60"/>
      <c r="F61" s="61"/>
      <c r="G61" s="59"/>
      <c r="H61" s="59"/>
      <c r="I61" s="59"/>
      <c r="J61" s="2"/>
      <c r="K61" s="2"/>
      <c r="L61" s="59"/>
      <c r="M61" s="59" t="s">
        <v>111</v>
      </c>
      <c r="N61" s="59"/>
      <c r="O61" s="59"/>
      <c r="P61" s="59"/>
      <c r="Q61" s="62"/>
      <c r="R61" s="59"/>
      <c r="S61" s="59"/>
      <c r="T61" s="59"/>
      <c r="U61" s="59"/>
      <c r="V61" s="59"/>
      <c r="W61" s="59"/>
      <c r="X61" s="59"/>
      <c r="Y61" s="59"/>
      <c r="Z61" s="59"/>
    </row>
    <row r="62" ht="12.75" customHeight="1">
      <c r="A62" s="59"/>
      <c r="B62" s="59"/>
      <c r="C62" s="59"/>
      <c r="D62" s="63"/>
      <c r="E62" s="60"/>
      <c r="F62" s="61"/>
      <c r="G62" s="59"/>
      <c r="H62" s="59"/>
      <c r="I62" s="2"/>
      <c r="J62" s="2"/>
      <c r="K62" s="2"/>
      <c r="L62" s="2"/>
      <c r="M62" s="59"/>
      <c r="N62" s="59"/>
      <c r="O62" s="59"/>
      <c r="P62" s="59"/>
      <c r="Q62" s="62"/>
      <c r="R62" s="59"/>
      <c r="S62" s="59"/>
      <c r="T62" s="59"/>
      <c r="U62" s="59"/>
      <c r="V62" s="59"/>
      <c r="W62" s="59"/>
      <c r="X62" s="59"/>
      <c r="Y62" s="59"/>
      <c r="Z62" s="59"/>
    </row>
    <row r="63" ht="12.75" customHeight="1">
      <c r="A63" s="59"/>
      <c r="B63" s="59"/>
      <c r="C63" s="59"/>
      <c r="D63" s="63"/>
      <c r="E63" s="60"/>
      <c r="F63" s="61"/>
      <c r="G63" s="59"/>
      <c r="H63" s="59"/>
      <c r="I63" s="2"/>
      <c r="J63" s="2"/>
      <c r="K63" s="2"/>
      <c r="L63" s="2"/>
      <c r="M63" s="59"/>
      <c r="N63" s="59"/>
      <c r="O63" s="59"/>
      <c r="P63" s="59"/>
      <c r="Q63" s="62"/>
      <c r="R63" s="59"/>
      <c r="S63" s="59"/>
      <c r="T63" s="59"/>
      <c r="U63" s="59"/>
      <c r="V63" s="59"/>
      <c r="W63" s="59"/>
      <c r="X63" s="59"/>
      <c r="Y63" s="59"/>
      <c r="Z63" s="59"/>
    </row>
    <row r="64" ht="16.5" customHeight="1">
      <c r="A64" s="59"/>
      <c r="B64" s="59"/>
      <c r="C64" s="59"/>
      <c r="D64" s="59"/>
      <c r="E64" s="59"/>
      <c r="F64" s="59"/>
      <c r="G64" s="59"/>
      <c r="H64" s="59"/>
      <c r="I64" s="2"/>
      <c r="J64" s="2"/>
      <c r="K64" s="2"/>
      <c r="L64" s="2"/>
      <c r="M64" s="59"/>
      <c r="N64" s="59"/>
      <c r="O64" s="59"/>
      <c r="P64" s="59"/>
      <c r="Q64" s="62"/>
      <c r="R64" s="59"/>
      <c r="S64" s="59"/>
      <c r="T64" s="59"/>
      <c r="U64" s="59"/>
      <c r="V64" s="59"/>
      <c r="W64" s="59"/>
      <c r="X64" s="59"/>
      <c r="Y64" s="59"/>
      <c r="Z64" s="59"/>
    </row>
    <row r="65" ht="12.75" customHeight="1">
      <c r="A65" s="59" t="s">
        <v>176</v>
      </c>
      <c r="B65" s="59"/>
      <c r="C65" s="59"/>
      <c r="D65" s="59" t="s">
        <v>180</v>
      </c>
      <c r="E65" s="59" t="s">
        <v>181</v>
      </c>
      <c r="F65" s="59"/>
      <c r="G65" s="59"/>
      <c r="H65" s="59"/>
      <c r="I65" s="59" t="s">
        <v>182</v>
      </c>
      <c r="J65" s="59"/>
      <c r="K65" s="59"/>
      <c r="L65" s="59"/>
      <c r="M65" s="59" t="s">
        <v>175</v>
      </c>
      <c r="N65" s="59"/>
      <c r="O65" s="59"/>
      <c r="P65" s="59"/>
      <c r="Q65" s="62"/>
      <c r="R65" s="59"/>
      <c r="S65" s="59"/>
      <c r="T65" s="59"/>
      <c r="U65" s="59"/>
      <c r="V65" s="59"/>
      <c r="W65" s="59"/>
      <c r="X65" s="59"/>
      <c r="Y65" s="59"/>
      <c r="Z65" s="59"/>
    </row>
    <row r="66" ht="12.75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62"/>
      <c r="R66" s="59"/>
      <c r="S66" s="59"/>
      <c r="T66" s="59"/>
      <c r="U66" s="59"/>
      <c r="V66" s="59"/>
      <c r="W66" s="59"/>
      <c r="X66" s="59"/>
      <c r="Y66" s="59"/>
      <c r="Z66" s="59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1:A12"/>
    <mergeCell ref="B11:B12"/>
    <mergeCell ref="C11:C12"/>
    <mergeCell ref="D11:D12"/>
    <mergeCell ref="E11:I11"/>
    <mergeCell ref="J11:L11"/>
    <mergeCell ref="M11:N11"/>
    <mergeCell ref="A13:D13"/>
  </mergeCells>
  <printOptions/>
  <pageMargins bottom="0.1968503937007874" footer="0.0" header="0.0" left="0.5118110236220472" right="0.31496062992125984" top="0.35433070866141736"/>
  <pageSetup paperSize="9" orientation="landscape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2.71"/>
    <col customWidth="1" min="3" max="3" width="1.71"/>
    <col customWidth="1" min="4" max="4" width="37.43"/>
    <col customWidth="1" min="5" max="5" width="7.71"/>
    <col customWidth="1" min="6" max="6" width="8.0"/>
    <col customWidth="1" min="7" max="7" width="7.0"/>
    <col customWidth="1" min="8" max="8" width="10.57"/>
    <col customWidth="1" min="9" max="9" width="7.14"/>
    <col customWidth="1" min="10" max="10" width="7.29"/>
    <col customWidth="1" min="11" max="11" width="0.43"/>
    <col customWidth="1" min="12" max="14" width="8.71"/>
    <col customWidth="1" min="15" max="15" width="2.14"/>
    <col customWidth="1" min="16" max="16" width="7.29"/>
    <col customWidth="1" min="17" max="17" width="7.14"/>
    <col customWidth="1" min="18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ht="14.25" customHeight="1">
      <c r="A4" s="4" t="s">
        <v>4</v>
      </c>
      <c r="B4" s="2"/>
      <c r="C4" s="4" t="s">
        <v>2</v>
      </c>
      <c r="D4" s="8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ht="14.25" customHeight="1">
      <c r="A7" s="4" t="s">
        <v>10</v>
      </c>
      <c r="B7" s="2"/>
      <c r="C7" s="4" t="s">
        <v>2</v>
      </c>
      <c r="D7" s="8" t="s">
        <v>11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ht="14.25" customHeight="1">
      <c r="A8" s="4" t="s">
        <v>12</v>
      </c>
      <c r="B8" s="2"/>
      <c r="C8" s="4" t="s">
        <v>2</v>
      </c>
      <c r="D8" s="9" t="s">
        <v>184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ht="14.25" customHeight="1">
      <c r="A9" s="4" t="s">
        <v>14</v>
      </c>
      <c r="B9" s="2"/>
      <c r="C9" s="4" t="s">
        <v>2</v>
      </c>
      <c r="D9" s="9" t="s">
        <v>185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2"/>
      <c r="Q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6"/>
      <c r="J11" s="17" t="s">
        <v>22</v>
      </c>
      <c r="K11" s="18"/>
      <c r="L11" s="19"/>
      <c r="M11" s="20" t="s">
        <v>23</v>
      </c>
      <c r="N11" s="21"/>
      <c r="O11" s="22"/>
      <c r="P11" s="22"/>
      <c r="Q11" s="23"/>
      <c r="R11" s="24"/>
      <c r="S11" s="24"/>
      <c r="T11" s="24"/>
      <c r="U11" s="24"/>
      <c r="V11" s="24"/>
      <c r="W11" s="24"/>
      <c r="X11" s="24"/>
      <c r="Y11" s="24"/>
      <c r="Z11" s="24"/>
    </row>
    <row r="12" ht="25.5" customHeight="1">
      <c r="A12" s="25"/>
      <c r="B12" s="25"/>
      <c r="C12" s="25"/>
      <c r="D12" s="26"/>
      <c r="E12" s="27" t="s">
        <v>24</v>
      </c>
      <c r="F12" s="28" t="s">
        <v>25</v>
      </c>
      <c r="G12" s="28" t="s">
        <v>26</v>
      </c>
      <c r="H12" s="27" t="s">
        <v>27</v>
      </c>
      <c r="I12" s="27" t="s">
        <v>28</v>
      </c>
      <c r="J12" s="28" t="s">
        <v>29</v>
      </c>
      <c r="K12" s="29" t="s">
        <v>30</v>
      </c>
      <c r="L12" s="30" t="s">
        <v>31</v>
      </c>
      <c r="M12" s="31" t="s">
        <v>32</v>
      </c>
      <c r="N12" s="31" t="s">
        <v>33</v>
      </c>
      <c r="O12" s="22"/>
      <c r="P12" s="22"/>
      <c r="Q12" s="23"/>
      <c r="R12" s="24"/>
      <c r="S12" s="24"/>
      <c r="T12" s="24"/>
      <c r="U12" s="24"/>
      <c r="V12" s="24"/>
      <c r="W12" s="24"/>
      <c r="X12" s="24"/>
      <c r="Y12" s="24"/>
      <c r="Z12" s="24"/>
    </row>
    <row r="13" ht="14.25" customHeight="1">
      <c r="A13" s="32" t="s">
        <v>34</v>
      </c>
      <c r="B13" s="15"/>
      <c r="C13" s="15"/>
      <c r="D13" s="16"/>
      <c r="E13" s="33">
        <v>15.0</v>
      </c>
      <c r="F13" s="33">
        <v>20.0</v>
      </c>
      <c r="G13" s="33">
        <v>25.0</v>
      </c>
      <c r="H13" s="33"/>
      <c r="I13" s="33">
        <v>20.0</v>
      </c>
      <c r="J13" s="33">
        <v>20.0</v>
      </c>
      <c r="K13" s="34"/>
      <c r="L13" s="35">
        <v>100.0</v>
      </c>
      <c r="M13" s="33">
        <f>INT(E13)+INT(F13)+INT(G13)+INT(H13)+INT(I13)+INT(J13)</f>
        <v>100</v>
      </c>
      <c r="N13" s="33"/>
      <c r="O13" s="34"/>
      <c r="P13" s="36" t="s">
        <v>35</v>
      </c>
      <c r="Q13" s="37" t="s">
        <v>36</v>
      </c>
      <c r="R13" s="38"/>
      <c r="S13" s="38"/>
      <c r="T13" s="38"/>
      <c r="U13" s="38"/>
      <c r="V13" s="38"/>
      <c r="W13" s="38"/>
      <c r="X13" s="38"/>
      <c r="Y13" s="38"/>
      <c r="Z13" s="38"/>
    </row>
    <row r="14" ht="24.0" customHeight="1">
      <c r="A14" s="39" t="s">
        <v>37</v>
      </c>
      <c r="B14" s="40">
        <v>2.21200335E8</v>
      </c>
      <c r="C14" s="41"/>
      <c r="D14" s="42" t="s">
        <v>38</v>
      </c>
      <c r="E14" s="43">
        <v>85.71</v>
      </c>
      <c r="F14" s="136">
        <v>80.0</v>
      </c>
      <c r="G14" s="44">
        <v>95.0</v>
      </c>
      <c r="H14" s="45"/>
      <c r="I14" s="44">
        <v>74.0</v>
      </c>
      <c r="J14" s="137">
        <v>90.0</v>
      </c>
      <c r="K14" s="46"/>
      <c r="L14" s="47">
        <f t="shared" ref="L14:L61" si="1">IF(INT(Q14)=0,P14,IF(INT(P14)&gt;INT(Q14),P14,Q14))</f>
        <v>85.4065</v>
      </c>
      <c r="M14" s="48">
        <f t="shared" ref="M14:M61" si="2">L14</f>
        <v>85.4065</v>
      </c>
      <c r="N14" s="49" t="str">
        <f t="shared" ref="N14:N61" si="3">IF(M14&gt;=80,"A",IF(M14&gt;=75,"AB",IF(M14&gt;=70,"B",IF(M14&gt;=65,"BC",IF(M14&gt;=60,"C",IF(M14&gt;=50,"D","E"))))))</f>
        <v>A</v>
      </c>
      <c r="O14" s="46" t="s">
        <v>39</v>
      </c>
      <c r="P14" s="45">
        <v>0.0</v>
      </c>
      <c r="Q14" s="47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85.4065</v>
      </c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39" t="s">
        <v>40</v>
      </c>
      <c r="B15" s="40">
        <v>2.21200336E8</v>
      </c>
      <c r="C15" s="41"/>
      <c r="D15" s="42" t="s">
        <v>41</v>
      </c>
      <c r="E15" s="43">
        <v>92.86</v>
      </c>
      <c r="F15" s="136">
        <v>80.0</v>
      </c>
      <c r="G15" s="44">
        <v>95.0</v>
      </c>
      <c r="H15" s="45"/>
      <c r="I15" s="44">
        <v>56.0</v>
      </c>
      <c r="J15" s="137">
        <v>80.0</v>
      </c>
      <c r="K15" s="46"/>
      <c r="L15" s="47">
        <f t="shared" si="1"/>
        <v>80.879</v>
      </c>
      <c r="M15" s="48">
        <f t="shared" si="2"/>
        <v>80.879</v>
      </c>
      <c r="N15" s="49" t="str">
        <f t="shared" si="3"/>
        <v>A</v>
      </c>
      <c r="O15" s="46" t="s">
        <v>39</v>
      </c>
      <c r="P15" s="45">
        <v>0.0</v>
      </c>
      <c r="Q15" s="47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80.879</v>
      </c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39" t="s">
        <v>42</v>
      </c>
      <c r="B16" s="40">
        <v>2.21200337E8</v>
      </c>
      <c r="C16" s="41"/>
      <c r="D16" s="42" t="s">
        <v>43</v>
      </c>
      <c r="E16" s="95">
        <v>78.57</v>
      </c>
      <c r="F16" s="136">
        <v>70.0</v>
      </c>
      <c r="G16" s="44">
        <v>95.0</v>
      </c>
      <c r="H16" s="45"/>
      <c r="I16" s="44">
        <v>40.0</v>
      </c>
      <c r="J16" s="137">
        <v>70.0</v>
      </c>
      <c r="K16" s="46"/>
      <c r="L16" s="47">
        <f t="shared" si="1"/>
        <v>71.5355</v>
      </c>
      <c r="M16" s="48">
        <f t="shared" si="2"/>
        <v>71.5355</v>
      </c>
      <c r="N16" s="49" t="str">
        <f t="shared" si="3"/>
        <v>B</v>
      </c>
      <c r="O16" s="46" t="s">
        <v>39</v>
      </c>
      <c r="P16" s="45">
        <v>0.0</v>
      </c>
      <c r="Q16" s="47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71.5355</v>
      </c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39" t="s">
        <v>44</v>
      </c>
      <c r="B17" s="40">
        <v>2.21200338E8</v>
      </c>
      <c r="C17" s="41"/>
      <c r="D17" s="42" t="s">
        <v>45</v>
      </c>
      <c r="E17" s="43">
        <v>92.86</v>
      </c>
      <c r="F17" s="136">
        <v>70.0</v>
      </c>
      <c r="G17" s="44">
        <v>95.0</v>
      </c>
      <c r="H17" s="45"/>
      <c r="I17" s="44">
        <v>64.0</v>
      </c>
      <c r="J17" s="137">
        <v>80.0</v>
      </c>
      <c r="K17" s="46"/>
      <c r="L17" s="47">
        <f t="shared" si="1"/>
        <v>80.479</v>
      </c>
      <c r="M17" s="48">
        <f t="shared" si="2"/>
        <v>80.479</v>
      </c>
      <c r="N17" s="49" t="str">
        <f t="shared" si="3"/>
        <v>A</v>
      </c>
      <c r="O17" s="46" t="s">
        <v>39</v>
      </c>
      <c r="P17" s="45">
        <v>0.0</v>
      </c>
      <c r="Q17" s="47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80.479</v>
      </c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39" t="s">
        <v>46</v>
      </c>
      <c r="B18" s="40">
        <v>2.21200339E8</v>
      </c>
      <c r="C18" s="41"/>
      <c r="D18" s="42" t="s">
        <v>47</v>
      </c>
      <c r="E18" s="43">
        <v>92.86</v>
      </c>
      <c r="F18" s="136">
        <v>90.0</v>
      </c>
      <c r="G18" s="44">
        <v>95.0</v>
      </c>
      <c r="H18" s="45"/>
      <c r="I18" s="44">
        <v>76.0</v>
      </c>
      <c r="J18" s="137">
        <v>70.0</v>
      </c>
      <c r="K18" s="46"/>
      <c r="L18" s="47">
        <f t="shared" si="1"/>
        <v>84.879</v>
      </c>
      <c r="M18" s="48">
        <f t="shared" si="2"/>
        <v>84.879</v>
      </c>
      <c r="N18" s="49" t="str">
        <f t="shared" si="3"/>
        <v>A</v>
      </c>
      <c r="O18" s="46" t="s">
        <v>39</v>
      </c>
      <c r="P18" s="45">
        <v>0.0</v>
      </c>
      <c r="Q18" s="47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84.879</v>
      </c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39" t="s">
        <v>5</v>
      </c>
      <c r="B19" s="40">
        <v>2.2120034E8</v>
      </c>
      <c r="C19" s="41"/>
      <c r="D19" s="42" t="s">
        <v>48</v>
      </c>
      <c r="E19" s="43">
        <v>100.0</v>
      </c>
      <c r="F19" s="136">
        <v>70.0</v>
      </c>
      <c r="G19" s="44">
        <v>95.0</v>
      </c>
      <c r="H19" s="45"/>
      <c r="I19" s="44">
        <v>66.0</v>
      </c>
      <c r="J19" s="137">
        <v>90.0</v>
      </c>
      <c r="K19" s="46"/>
      <c r="L19" s="47">
        <f t="shared" si="1"/>
        <v>83.95</v>
      </c>
      <c r="M19" s="48">
        <f t="shared" si="2"/>
        <v>83.95</v>
      </c>
      <c r="N19" s="49" t="str">
        <f t="shared" si="3"/>
        <v>A</v>
      </c>
      <c r="O19" s="46" t="s">
        <v>39</v>
      </c>
      <c r="P19" s="45">
        <v>0.0</v>
      </c>
      <c r="Q19" s="47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83.95</v>
      </c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39" t="s">
        <v>49</v>
      </c>
      <c r="B20" s="40">
        <v>2.21200342E8</v>
      </c>
      <c r="C20" s="41"/>
      <c r="D20" s="42" t="s">
        <v>50</v>
      </c>
      <c r="E20" s="95">
        <v>78.57</v>
      </c>
      <c r="F20" s="136">
        <v>70.0</v>
      </c>
      <c r="G20" s="44">
        <v>95.0</v>
      </c>
      <c r="H20" s="45"/>
      <c r="I20" s="44">
        <v>66.0</v>
      </c>
      <c r="J20" s="137">
        <v>85.0</v>
      </c>
      <c r="K20" s="46"/>
      <c r="L20" s="47">
        <f t="shared" si="1"/>
        <v>79.7355</v>
      </c>
      <c r="M20" s="48">
        <f t="shared" si="2"/>
        <v>79.7355</v>
      </c>
      <c r="N20" s="49" t="str">
        <f t="shared" si="3"/>
        <v>AB</v>
      </c>
      <c r="O20" s="46" t="s">
        <v>39</v>
      </c>
      <c r="P20" s="45">
        <v>0.0</v>
      </c>
      <c r="Q20" s="47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79.7355</v>
      </c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39" t="s">
        <v>51</v>
      </c>
      <c r="B21" s="40">
        <v>2.21200344E8</v>
      </c>
      <c r="C21" s="41"/>
      <c r="D21" s="42" t="s">
        <v>52</v>
      </c>
      <c r="E21" s="43">
        <v>100.0</v>
      </c>
      <c r="F21" s="136">
        <v>70.0</v>
      </c>
      <c r="G21" s="44">
        <v>95.0</v>
      </c>
      <c r="H21" s="45"/>
      <c r="I21" s="44">
        <v>70.0</v>
      </c>
      <c r="J21" s="137">
        <v>60.0</v>
      </c>
      <c r="K21" s="46"/>
      <c r="L21" s="47">
        <f t="shared" si="1"/>
        <v>78.75</v>
      </c>
      <c r="M21" s="48">
        <f t="shared" si="2"/>
        <v>78.75</v>
      </c>
      <c r="N21" s="49" t="str">
        <f t="shared" si="3"/>
        <v>AB</v>
      </c>
      <c r="O21" s="46" t="s">
        <v>39</v>
      </c>
      <c r="P21" s="45">
        <v>0.0</v>
      </c>
      <c r="Q21" s="47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78.75</v>
      </c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39" t="s">
        <v>53</v>
      </c>
      <c r="B22" s="40">
        <v>2.21200346E8</v>
      </c>
      <c r="C22" s="41"/>
      <c r="D22" s="42" t="s">
        <v>54</v>
      </c>
      <c r="E22" s="95">
        <v>78.57</v>
      </c>
      <c r="F22" s="136">
        <v>70.0</v>
      </c>
      <c r="G22" s="44">
        <v>95.0</v>
      </c>
      <c r="H22" s="45"/>
      <c r="I22" s="138">
        <v>50.0</v>
      </c>
      <c r="J22" s="137">
        <v>85.0</v>
      </c>
      <c r="K22" s="46"/>
      <c r="L22" s="47">
        <f t="shared" si="1"/>
        <v>76.5355</v>
      </c>
      <c r="M22" s="48">
        <f t="shared" si="2"/>
        <v>76.5355</v>
      </c>
      <c r="N22" s="49" t="str">
        <f t="shared" si="3"/>
        <v>AB</v>
      </c>
      <c r="O22" s="46" t="s">
        <v>39</v>
      </c>
      <c r="P22" s="45">
        <v>0.0</v>
      </c>
      <c r="Q22" s="47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76.5355</v>
      </c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39" t="s">
        <v>55</v>
      </c>
      <c r="B23" s="40">
        <v>2.21200348E8</v>
      </c>
      <c r="C23" s="41"/>
      <c r="D23" s="42" t="s">
        <v>56</v>
      </c>
      <c r="E23" s="95">
        <v>78.57</v>
      </c>
      <c r="F23" s="136">
        <v>70.0</v>
      </c>
      <c r="G23" s="44">
        <v>95.0</v>
      </c>
      <c r="H23" s="45"/>
      <c r="I23" s="44">
        <v>64.0</v>
      </c>
      <c r="J23" s="137">
        <v>85.0</v>
      </c>
      <c r="K23" s="46"/>
      <c r="L23" s="47">
        <f t="shared" si="1"/>
        <v>79.3355</v>
      </c>
      <c r="M23" s="48">
        <f t="shared" si="2"/>
        <v>79.3355</v>
      </c>
      <c r="N23" s="49" t="str">
        <f t="shared" si="3"/>
        <v>AB</v>
      </c>
      <c r="O23" s="46" t="s">
        <v>39</v>
      </c>
      <c r="P23" s="45">
        <v>0.0</v>
      </c>
      <c r="Q23" s="47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79.3355</v>
      </c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39" t="s">
        <v>57</v>
      </c>
      <c r="B24" s="40">
        <v>2.21200349E8</v>
      </c>
      <c r="C24" s="41"/>
      <c r="D24" s="42" t="s">
        <v>58</v>
      </c>
      <c r="E24" s="43">
        <v>85.71</v>
      </c>
      <c r="F24" s="136">
        <v>90.0</v>
      </c>
      <c r="G24" s="44">
        <v>95.0</v>
      </c>
      <c r="H24" s="45"/>
      <c r="I24" s="44">
        <v>70.0</v>
      </c>
      <c r="J24" s="137">
        <v>80.0</v>
      </c>
      <c r="K24" s="46"/>
      <c r="L24" s="47">
        <f t="shared" si="1"/>
        <v>84.6065</v>
      </c>
      <c r="M24" s="48">
        <f t="shared" si="2"/>
        <v>84.6065</v>
      </c>
      <c r="N24" s="49" t="str">
        <f t="shared" si="3"/>
        <v>A</v>
      </c>
      <c r="O24" s="46" t="s">
        <v>39</v>
      </c>
      <c r="P24" s="45">
        <v>0.0</v>
      </c>
      <c r="Q24" s="47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84.6065</v>
      </c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39" t="s">
        <v>59</v>
      </c>
      <c r="B25" s="40">
        <v>2.21200352E8</v>
      </c>
      <c r="C25" s="41"/>
      <c r="D25" s="42" t="s">
        <v>60</v>
      </c>
      <c r="E25" s="95">
        <v>78.57</v>
      </c>
      <c r="F25" s="136">
        <v>85.0</v>
      </c>
      <c r="G25" s="44">
        <v>95.0</v>
      </c>
      <c r="H25" s="45"/>
      <c r="I25" s="44">
        <v>80.0</v>
      </c>
      <c r="J25" s="139">
        <v>50.0</v>
      </c>
      <c r="K25" s="46"/>
      <c r="L25" s="47">
        <f t="shared" si="1"/>
        <v>78.5355</v>
      </c>
      <c r="M25" s="48">
        <f t="shared" si="2"/>
        <v>78.5355</v>
      </c>
      <c r="N25" s="49" t="str">
        <f t="shared" si="3"/>
        <v>AB</v>
      </c>
      <c r="O25" s="46" t="s">
        <v>39</v>
      </c>
      <c r="P25" s="45">
        <v>0.0</v>
      </c>
      <c r="Q25" s="47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78.5355</v>
      </c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39" t="s">
        <v>61</v>
      </c>
      <c r="B26" s="140">
        <v>2.21200353E8</v>
      </c>
      <c r="C26" s="41"/>
      <c r="D26" s="141" t="s">
        <v>62</v>
      </c>
      <c r="E26" s="43">
        <v>24.57</v>
      </c>
      <c r="F26" s="136">
        <v>50.0</v>
      </c>
      <c r="G26" s="44">
        <v>95.0</v>
      </c>
      <c r="H26" s="45"/>
      <c r="I26" s="142"/>
      <c r="J26" s="143"/>
      <c r="K26" s="46"/>
      <c r="L26" s="47">
        <f t="shared" si="1"/>
        <v>37.4355</v>
      </c>
      <c r="M26" s="48">
        <f t="shared" si="2"/>
        <v>37.4355</v>
      </c>
      <c r="N26" s="49" t="str">
        <f t="shared" si="3"/>
        <v>E</v>
      </c>
      <c r="O26" s="46" t="s">
        <v>39</v>
      </c>
      <c r="P26" s="45">
        <v>0.0</v>
      </c>
      <c r="Q26" s="47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37.4355</v>
      </c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39" t="s">
        <v>63</v>
      </c>
      <c r="B27" s="40">
        <v>2.21200355E8</v>
      </c>
      <c r="C27" s="41"/>
      <c r="D27" s="42" t="s">
        <v>64</v>
      </c>
      <c r="E27" s="43">
        <v>92.86</v>
      </c>
      <c r="F27" s="136">
        <v>70.0</v>
      </c>
      <c r="G27" s="44">
        <v>95.0</v>
      </c>
      <c r="H27" s="45"/>
      <c r="I27" s="44">
        <v>65.0</v>
      </c>
      <c r="J27" s="137">
        <v>90.0</v>
      </c>
      <c r="K27" s="46"/>
      <c r="L27" s="47">
        <f t="shared" si="1"/>
        <v>82.679</v>
      </c>
      <c r="M27" s="48">
        <f t="shared" si="2"/>
        <v>82.679</v>
      </c>
      <c r="N27" s="49" t="str">
        <f t="shared" si="3"/>
        <v>A</v>
      </c>
      <c r="O27" s="46" t="s">
        <v>39</v>
      </c>
      <c r="P27" s="45">
        <v>0.0</v>
      </c>
      <c r="Q27" s="47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82.679</v>
      </c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39" t="s">
        <v>65</v>
      </c>
      <c r="B28" s="40">
        <v>2.21200356E8</v>
      </c>
      <c r="C28" s="41"/>
      <c r="D28" s="42" t="s">
        <v>66</v>
      </c>
      <c r="E28" s="43">
        <v>92.86</v>
      </c>
      <c r="F28" s="136">
        <v>70.0</v>
      </c>
      <c r="G28" s="44">
        <v>95.0</v>
      </c>
      <c r="H28" s="45"/>
      <c r="I28" s="44">
        <v>65.0</v>
      </c>
      <c r="J28" s="137">
        <v>60.0</v>
      </c>
      <c r="K28" s="46"/>
      <c r="L28" s="47">
        <f t="shared" si="1"/>
        <v>76.679</v>
      </c>
      <c r="M28" s="48">
        <f t="shared" si="2"/>
        <v>76.679</v>
      </c>
      <c r="N28" s="49" t="str">
        <f t="shared" si="3"/>
        <v>AB</v>
      </c>
      <c r="O28" s="46" t="s">
        <v>39</v>
      </c>
      <c r="P28" s="45">
        <v>0.0</v>
      </c>
      <c r="Q28" s="47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76.679</v>
      </c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39" t="s">
        <v>67</v>
      </c>
      <c r="B29" s="40">
        <v>2.21200357E8</v>
      </c>
      <c r="C29" s="41"/>
      <c r="D29" s="42" t="s">
        <v>68</v>
      </c>
      <c r="E29" s="95">
        <v>78.57</v>
      </c>
      <c r="F29" s="136">
        <v>70.0</v>
      </c>
      <c r="G29" s="44">
        <v>95.0</v>
      </c>
      <c r="H29" s="45"/>
      <c r="I29" s="44">
        <v>60.0</v>
      </c>
      <c r="J29" s="139">
        <v>60.0</v>
      </c>
      <c r="K29" s="46"/>
      <c r="L29" s="47">
        <f t="shared" si="1"/>
        <v>73.5355</v>
      </c>
      <c r="M29" s="48">
        <f t="shared" si="2"/>
        <v>73.5355</v>
      </c>
      <c r="N29" s="49" t="str">
        <f t="shared" si="3"/>
        <v>B</v>
      </c>
      <c r="O29" s="46" t="s">
        <v>39</v>
      </c>
      <c r="P29" s="45">
        <v>0.0</v>
      </c>
      <c r="Q29" s="47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73.5355</v>
      </c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39" t="s">
        <v>69</v>
      </c>
      <c r="B30" s="40">
        <v>2.21200358E8</v>
      </c>
      <c r="C30" s="41"/>
      <c r="D30" s="42" t="s">
        <v>70</v>
      </c>
      <c r="E30" s="43">
        <v>85.71</v>
      </c>
      <c r="F30" s="136">
        <v>70.0</v>
      </c>
      <c r="G30" s="44">
        <v>95.0</v>
      </c>
      <c r="H30" s="45"/>
      <c r="I30" s="44">
        <v>64.0</v>
      </c>
      <c r="J30" s="137">
        <v>90.0</v>
      </c>
      <c r="K30" s="46"/>
      <c r="L30" s="47">
        <f t="shared" si="1"/>
        <v>81.4065</v>
      </c>
      <c r="M30" s="48">
        <f t="shared" si="2"/>
        <v>81.4065</v>
      </c>
      <c r="N30" s="49" t="str">
        <f t="shared" si="3"/>
        <v>A</v>
      </c>
      <c r="O30" s="46" t="s">
        <v>39</v>
      </c>
      <c r="P30" s="45">
        <v>0.0</v>
      </c>
      <c r="Q30" s="47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81.4065</v>
      </c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39" t="s">
        <v>71</v>
      </c>
      <c r="B31" s="40">
        <v>2.21200359E8</v>
      </c>
      <c r="C31" s="41"/>
      <c r="D31" s="42" t="s">
        <v>72</v>
      </c>
      <c r="E31" s="95">
        <v>78.57</v>
      </c>
      <c r="F31" s="136">
        <v>80.0</v>
      </c>
      <c r="G31" s="44">
        <v>95.0</v>
      </c>
      <c r="H31" s="45"/>
      <c r="I31" s="44">
        <v>60.0</v>
      </c>
      <c r="J31" s="139">
        <v>60.0</v>
      </c>
      <c r="K31" s="46"/>
      <c r="L31" s="47">
        <f t="shared" si="1"/>
        <v>75.5355</v>
      </c>
      <c r="M31" s="48">
        <f t="shared" si="2"/>
        <v>75.5355</v>
      </c>
      <c r="N31" s="49" t="str">
        <f t="shared" si="3"/>
        <v>AB</v>
      </c>
      <c r="O31" s="46" t="s">
        <v>39</v>
      </c>
      <c r="P31" s="45">
        <v>0.0</v>
      </c>
      <c r="Q31" s="47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75.5355</v>
      </c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39" t="s">
        <v>73</v>
      </c>
      <c r="B32" s="40">
        <v>2.2120036E8</v>
      </c>
      <c r="C32" s="41"/>
      <c r="D32" s="42" t="s">
        <v>74</v>
      </c>
      <c r="E32" s="43">
        <v>85.71</v>
      </c>
      <c r="F32" s="136">
        <v>80.0</v>
      </c>
      <c r="G32" s="44">
        <v>95.0</v>
      </c>
      <c r="H32" s="45"/>
      <c r="I32" s="44">
        <v>86.0</v>
      </c>
      <c r="J32" s="137">
        <v>75.0</v>
      </c>
      <c r="K32" s="46"/>
      <c r="L32" s="47">
        <f t="shared" si="1"/>
        <v>84.8065</v>
      </c>
      <c r="M32" s="48">
        <f t="shared" si="2"/>
        <v>84.8065</v>
      </c>
      <c r="N32" s="49" t="str">
        <f t="shared" si="3"/>
        <v>A</v>
      </c>
      <c r="O32" s="46" t="s">
        <v>39</v>
      </c>
      <c r="P32" s="45">
        <v>0.0</v>
      </c>
      <c r="Q32" s="47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84.8065</v>
      </c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39" t="s">
        <v>75</v>
      </c>
      <c r="B33" s="40">
        <v>2.21200362E8</v>
      </c>
      <c r="C33" s="41"/>
      <c r="D33" s="42" t="s">
        <v>76</v>
      </c>
      <c r="E33" s="43">
        <v>92.86</v>
      </c>
      <c r="F33" s="136">
        <v>70.0</v>
      </c>
      <c r="G33" s="44">
        <v>95.0</v>
      </c>
      <c r="H33" s="45"/>
      <c r="I33" s="44">
        <v>60.0</v>
      </c>
      <c r="J33" s="137">
        <v>60.0</v>
      </c>
      <c r="K33" s="46"/>
      <c r="L33" s="47">
        <f t="shared" si="1"/>
        <v>75.679</v>
      </c>
      <c r="M33" s="48">
        <f t="shared" si="2"/>
        <v>75.679</v>
      </c>
      <c r="N33" s="49" t="str">
        <f t="shared" si="3"/>
        <v>AB</v>
      </c>
      <c r="O33" s="46" t="s">
        <v>39</v>
      </c>
      <c r="P33" s="45">
        <v>0.0</v>
      </c>
      <c r="Q33" s="47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75.679</v>
      </c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39" t="s">
        <v>77</v>
      </c>
      <c r="B34" s="50">
        <v>2.21200363E8</v>
      </c>
      <c r="C34" s="41"/>
      <c r="D34" s="51" t="s">
        <v>78</v>
      </c>
      <c r="E34" s="95">
        <v>78.57</v>
      </c>
      <c r="F34" s="136">
        <v>70.0</v>
      </c>
      <c r="G34" s="44">
        <v>95.0</v>
      </c>
      <c r="H34" s="45"/>
      <c r="I34" s="44">
        <v>60.0</v>
      </c>
      <c r="J34" s="139">
        <v>60.0</v>
      </c>
      <c r="K34" s="46"/>
      <c r="L34" s="47">
        <f t="shared" si="1"/>
        <v>73.5355</v>
      </c>
      <c r="M34" s="48">
        <f t="shared" si="2"/>
        <v>73.5355</v>
      </c>
      <c r="N34" s="49" t="str">
        <f t="shared" si="3"/>
        <v>B</v>
      </c>
      <c r="O34" s="46" t="s">
        <v>39</v>
      </c>
      <c r="P34" s="45">
        <v>0.0</v>
      </c>
      <c r="Q34" s="47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73.5355</v>
      </c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39" t="s">
        <v>79</v>
      </c>
      <c r="B35" s="40">
        <v>2.21200364E8</v>
      </c>
      <c r="C35" s="41"/>
      <c r="D35" s="42" t="s">
        <v>80</v>
      </c>
      <c r="E35" s="43">
        <v>92.86</v>
      </c>
      <c r="F35" s="136">
        <v>70.0</v>
      </c>
      <c r="G35" s="44">
        <v>95.0</v>
      </c>
      <c r="H35" s="45"/>
      <c r="I35" s="44">
        <v>68.0</v>
      </c>
      <c r="J35" s="139">
        <v>60.0</v>
      </c>
      <c r="K35" s="46"/>
      <c r="L35" s="47">
        <f t="shared" si="1"/>
        <v>77.279</v>
      </c>
      <c r="M35" s="48">
        <f t="shared" si="2"/>
        <v>77.279</v>
      </c>
      <c r="N35" s="49" t="str">
        <f t="shared" si="3"/>
        <v>AB</v>
      </c>
      <c r="O35" s="46" t="s">
        <v>39</v>
      </c>
      <c r="P35" s="45">
        <v>0.0</v>
      </c>
      <c r="Q35" s="47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77.279</v>
      </c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39" t="s">
        <v>81</v>
      </c>
      <c r="B36" s="40">
        <v>2.21200367E8</v>
      </c>
      <c r="C36" s="41"/>
      <c r="D36" s="42" t="s">
        <v>82</v>
      </c>
      <c r="E36" s="43">
        <v>57.14</v>
      </c>
      <c r="F36" s="136">
        <v>50.0</v>
      </c>
      <c r="G36" s="44">
        <v>95.0</v>
      </c>
      <c r="H36" s="45"/>
      <c r="I36" s="142"/>
      <c r="J36" s="144"/>
      <c r="K36" s="46"/>
      <c r="L36" s="47">
        <f t="shared" si="1"/>
        <v>42.321</v>
      </c>
      <c r="M36" s="48">
        <f t="shared" si="2"/>
        <v>42.321</v>
      </c>
      <c r="N36" s="49" t="str">
        <f t="shared" si="3"/>
        <v>E</v>
      </c>
      <c r="O36" s="46" t="s">
        <v>39</v>
      </c>
      <c r="P36" s="45">
        <v>0.0</v>
      </c>
      <c r="Q36" s="47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42.321</v>
      </c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39" t="s">
        <v>83</v>
      </c>
      <c r="B37" s="40">
        <v>2.21200368E8</v>
      </c>
      <c r="C37" s="41"/>
      <c r="D37" s="42" t="s">
        <v>84</v>
      </c>
      <c r="E37" s="43">
        <v>92.86</v>
      </c>
      <c r="F37" s="136">
        <v>80.0</v>
      </c>
      <c r="G37" s="44">
        <v>95.0</v>
      </c>
      <c r="H37" s="45"/>
      <c r="I37" s="44">
        <v>62.0</v>
      </c>
      <c r="J37" s="137">
        <v>70.0</v>
      </c>
      <c r="K37" s="46"/>
      <c r="L37" s="47">
        <f t="shared" si="1"/>
        <v>80.079</v>
      </c>
      <c r="M37" s="48">
        <f t="shared" si="2"/>
        <v>80.079</v>
      </c>
      <c r="N37" s="49" t="str">
        <f t="shared" si="3"/>
        <v>A</v>
      </c>
      <c r="O37" s="46" t="s">
        <v>39</v>
      </c>
      <c r="P37" s="45">
        <v>0.0</v>
      </c>
      <c r="Q37" s="47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80.079</v>
      </c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39" t="s">
        <v>85</v>
      </c>
      <c r="B38" s="40">
        <v>2.21200371E8</v>
      </c>
      <c r="C38" s="41"/>
      <c r="D38" s="42" t="s">
        <v>86</v>
      </c>
      <c r="E38" s="43">
        <v>100.0</v>
      </c>
      <c r="F38" s="136">
        <v>80.0</v>
      </c>
      <c r="G38" s="44">
        <v>95.0</v>
      </c>
      <c r="H38" s="45"/>
      <c r="I38" s="44">
        <v>64.0</v>
      </c>
      <c r="J38" s="137">
        <v>90.0</v>
      </c>
      <c r="K38" s="46"/>
      <c r="L38" s="47">
        <f t="shared" si="1"/>
        <v>85.55</v>
      </c>
      <c r="M38" s="48">
        <f t="shared" si="2"/>
        <v>85.55</v>
      </c>
      <c r="N38" s="49" t="str">
        <f t="shared" si="3"/>
        <v>A</v>
      </c>
      <c r="O38" s="46" t="s">
        <v>39</v>
      </c>
      <c r="P38" s="45">
        <v>0.0</v>
      </c>
      <c r="Q38" s="47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85.55</v>
      </c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39" t="s">
        <v>87</v>
      </c>
      <c r="B39" s="40">
        <v>2.21200372E8</v>
      </c>
      <c r="C39" s="41"/>
      <c r="D39" s="42" t="s">
        <v>88</v>
      </c>
      <c r="E39" s="43">
        <v>85.71</v>
      </c>
      <c r="F39" s="136">
        <v>80.0</v>
      </c>
      <c r="G39" s="44">
        <v>95.0</v>
      </c>
      <c r="H39" s="45"/>
      <c r="I39" s="44">
        <v>64.0</v>
      </c>
      <c r="J39" s="137">
        <v>90.0</v>
      </c>
      <c r="K39" s="46"/>
      <c r="L39" s="47">
        <f t="shared" si="1"/>
        <v>83.4065</v>
      </c>
      <c r="M39" s="48">
        <f t="shared" si="2"/>
        <v>83.4065</v>
      </c>
      <c r="N39" s="49" t="str">
        <f t="shared" si="3"/>
        <v>A</v>
      </c>
      <c r="O39" s="46" t="s">
        <v>39</v>
      </c>
      <c r="P39" s="45">
        <v>0.0</v>
      </c>
      <c r="Q39" s="47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83.4065</v>
      </c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39" t="s">
        <v>89</v>
      </c>
      <c r="B40" s="40">
        <v>2.21200373E8</v>
      </c>
      <c r="C40" s="41"/>
      <c r="D40" s="42" t="s">
        <v>90</v>
      </c>
      <c r="E40" s="95">
        <v>78.57</v>
      </c>
      <c r="F40" s="136">
        <v>70.0</v>
      </c>
      <c r="G40" s="44">
        <v>95.0</v>
      </c>
      <c r="H40" s="45"/>
      <c r="I40" s="44">
        <v>60.0</v>
      </c>
      <c r="J40" s="137">
        <v>80.0</v>
      </c>
      <c r="K40" s="46"/>
      <c r="L40" s="47">
        <f t="shared" si="1"/>
        <v>77.5355</v>
      </c>
      <c r="M40" s="48">
        <f t="shared" si="2"/>
        <v>77.5355</v>
      </c>
      <c r="N40" s="49" t="str">
        <f t="shared" si="3"/>
        <v>AB</v>
      </c>
      <c r="O40" s="46" t="s">
        <v>39</v>
      </c>
      <c r="P40" s="45">
        <v>0.0</v>
      </c>
      <c r="Q40" s="47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77.5355</v>
      </c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39" t="s">
        <v>91</v>
      </c>
      <c r="B41" s="40">
        <v>2.21200376E8</v>
      </c>
      <c r="C41" s="41"/>
      <c r="D41" s="42" t="s">
        <v>92</v>
      </c>
      <c r="E41" s="43">
        <v>64.29</v>
      </c>
      <c r="F41" s="145">
        <v>88.0</v>
      </c>
      <c r="G41" s="44">
        <v>95.0</v>
      </c>
      <c r="H41" s="45"/>
      <c r="I41" s="138">
        <v>50.0</v>
      </c>
      <c r="J41" s="137">
        <v>90.0</v>
      </c>
      <c r="K41" s="46"/>
      <c r="L41" s="47">
        <f t="shared" si="1"/>
        <v>78.9935</v>
      </c>
      <c r="M41" s="48">
        <f t="shared" si="2"/>
        <v>78.9935</v>
      </c>
      <c r="N41" s="49" t="str">
        <f t="shared" si="3"/>
        <v>AB</v>
      </c>
      <c r="O41" s="46" t="s">
        <v>39</v>
      </c>
      <c r="P41" s="45">
        <v>0.0</v>
      </c>
      <c r="Q41" s="47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78.9935</v>
      </c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39" t="s">
        <v>93</v>
      </c>
      <c r="B42" s="40">
        <v>2.21200378E8</v>
      </c>
      <c r="C42" s="41"/>
      <c r="D42" s="42" t="s">
        <v>94</v>
      </c>
      <c r="E42" s="95">
        <v>78.57</v>
      </c>
      <c r="F42" s="145">
        <v>70.0</v>
      </c>
      <c r="G42" s="44">
        <v>95.0</v>
      </c>
      <c r="H42" s="45"/>
      <c r="I42" s="44">
        <v>60.0</v>
      </c>
      <c r="J42" s="139">
        <v>60.0</v>
      </c>
      <c r="K42" s="46"/>
      <c r="L42" s="47">
        <f t="shared" si="1"/>
        <v>73.5355</v>
      </c>
      <c r="M42" s="48">
        <f t="shared" si="2"/>
        <v>73.5355</v>
      </c>
      <c r="N42" s="49" t="str">
        <f t="shared" si="3"/>
        <v>B</v>
      </c>
      <c r="O42" s="46" t="s">
        <v>39</v>
      </c>
      <c r="P42" s="45">
        <v>0.0</v>
      </c>
      <c r="Q42" s="47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73.5355</v>
      </c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39" t="s">
        <v>95</v>
      </c>
      <c r="B43" s="40">
        <v>2.21200379E8</v>
      </c>
      <c r="C43" s="41"/>
      <c r="D43" s="42" t="s">
        <v>96</v>
      </c>
      <c r="E43" s="43">
        <v>85.71</v>
      </c>
      <c r="F43" s="145">
        <v>80.0</v>
      </c>
      <c r="G43" s="44">
        <v>95.0</v>
      </c>
      <c r="H43" s="45"/>
      <c r="I43" s="44">
        <v>74.0</v>
      </c>
      <c r="J43" s="137">
        <v>90.0</v>
      </c>
      <c r="K43" s="46"/>
      <c r="L43" s="47">
        <f t="shared" si="1"/>
        <v>85.4065</v>
      </c>
      <c r="M43" s="48">
        <f t="shared" si="2"/>
        <v>85.4065</v>
      </c>
      <c r="N43" s="49" t="str">
        <f t="shared" si="3"/>
        <v>A</v>
      </c>
      <c r="O43" s="46" t="s">
        <v>39</v>
      </c>
      <c r="P43" s="45">
        <v>0.0</v>
      </c>
      <c r="Q43" s="47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85.4065</v>
      </c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39" t="s">
        <v>97</v>
      </c>
      <c r="B44" s="40">
        <v>2.21200381E8</v>
      </c>
      <c r="C44" s="41"/>
      <c r="D44" s="42" t="s">
        <v>98</v>
      </c>
      <c r="E44" s="43">
        <v>71.43</v>
      </c>
      <c r="F44" s="145">
        <v>88.0</v>
      </c>
      <c r="G44" s="44">
        <v>95.0</v>
      </c>
      <c r="H44" s="45"/>
      <c r="I44" s="44">
        <v>68.0</v>
      </c>
      <c r="J44" s="137">
        <v>90.0</v>
      </c>
      <c r="K44" s="46"/>
      <c r="L44" s="47">
        <f t="shared" si="1"/>
        <v>83.6645</v>
      </c>
      <c r="M44" s="48">
        <f t="shared" si="2"/>
        <v>83.6645</v>
      </c>
      <c r="N44" s="49" t="str">
        <f t="shared" si="3"/>
        <v>A</v>
      </c>
      <c r="O44" s="46" t="s">
        <v>39</v>
      </c>
      <c r="P44" s="45">
        <v>0.0</v>
      </c>
      <c r="Q44" s="47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83.6645</v>
      </c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39" t="s">
        <v>145</v>
      </c>
      <c r="B45" s="40"/>
      <c r="C45" s="41"/>
      <c r="D45" s="42"/>
      <c r="E45" s="130"/>
      <c r="F45" s="45"/>
      <c r="G45" s="45"/>
      <c r="H45" s="45"/>
      <c r="I45" s="45"/>
      <c r="J45" s="45"/>
      <c r="K45" s="46"/>
      <c r="L45" s="47">
        <f t="shared" si="1"/>
        <v>0</v>
      </c>
      <c r="M45" s="48">
        <f t="shared" si="2"/>
        <v>0</v>
      </c>
      <c r="N45" s="49" t="str">
        <f t="shared" si="3"/>
        <v>E</v>
      </c>
      <c r="O45" s="46" t="s">
        <v>39</v>
      </c>
      <c r="P45" s="45">
        <v>0.0</v>
      </c>
      <c r="Q45" s="47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0</v>
      </c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39" t="s">
        <v>147</v>
      </c>
      <c r="B46" s="40"/>
      <c r="C46" s="41"/>
      <c r="D46" s="42"/>
      <c r="E46" s="130"/>
      <c r="F46" s="45"/>
      <c r="G46" s="45"/>
      <c r="H46" s="45"/>
      <c r="I46" s="45"/>
      <c r="J46" s="45"/>
      <c r="K46" s="46"/>
      <c r="L46" s="47">
        <f t="shared" si="1"/>
        <v>0</v>
      </c>
      <c r="M46" s="48">
        <f t="shared" si="2"/>
        <v>0</v>
      </c>
      <c r="N46" s="49" t="str">
        <f t="shared" si="3"/>
        <v>E</v>
      </c>
      <c r="O46" s="46" t="s">
        <v>39</v>
      </c>
      <c r="P46" s="45">
        <v>0.0</v>
      </c>
      <c r="Q46" s="47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0</v>
      </c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39" t="s">
        <v>149</v>
      </c>
      <c r="B47" s="40"/>
      <c r="C47" s="41"/>
      <c r="D47" s="42"/>
      <c r="E47" s="130"/>
      <c r="F47" s="45"/>
      <c r="G47" s="45"/>
      <c r="H47" s="45"/>
      <c r="I47" s="45"/>
      <c r="J47" s="45"/>
      <c r="K47" s="46"/>
      <c r="L47" s="47">
        <f t="shared" si="1"/>
        <v>0</v>
      </c>
      <c r="M47" s="48">
        <f t="shared" si="2"/>
        <v>0</v>
      </c>
      <c r="N47" s="49" t="str">
        <f t="shared" si="3"/>
        <v>E</v>
      </c>
      <c r="O47" s="46" t="s">
        <v>39</v>
      </c>
      <c r="P47" s="45">
        <v>0.0</v>
      </c>
      <c r="Q47" s="47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0</v>
      </c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70" t="s">
        <v>154</v>
      </c>
      <c r="B48" s="146"/>
      <c r="C48" s="2"/>
      <c r="D48" s="147"/>
      <c r="E48" s="135"/>
      <c r="F48" s="73"/>
      <c r="G48" s="73"/>
      <c r="H48" s="73"/>
      <c r="I48" s="73"/>
      <c r="J48" s="73"/>
      <c r="K48" s="74"/>
      <c r="L48" s="75">
        <f t="shared" si="1"/>
        <v>0</v>
      </c>
      <c r="M48" s="76">
        <f t="shared" si="2"/>
        <v>0</v>
      </c>
      <c r="N48" s="77" t="str">
        <f t="shared" si="3"/>
        <v>E</v>
      </c>
      <c r="O48" s="74" t="s">
        <v>39</v>
      </c>
      <c r="P48" s="73">
        <v>0.0</v>
      </c>
      <c r="Q48" s="75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0</v>
      </c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70" t="s">
        <v>173</v>
      </c>
      <c r="B49" s="148"/>
      <c r="C49" s="2"/>
      <c r="D49" s="149"/>
      <c r="E49" s="135"/>
      <c r="F49" s="73"/>
      <c r="G49" s="73"/>
      <c r="H49" s="73"/>
      <c r="I49" s="73"/>
      <c r="J49" s="73"/>
      <c r="K49" s="74"/>
      <c r="L49" s="75">
        <f t="shared" si="1"/>
        <v>0</v>
      </c>
      <c r="M49" s="76">
        <f t="shared" si="2"/>
        <v>0</v>
      </c>
      <c r="N49" s="77" t="str">
        <f t="shared" si="3"/>
        <v>E</v>
      </c>
      <c r="O49" s="74" t="s">
        <v>39</v>
      </c>
      <c r="P49" s="73">
        <v>0.0</v>
      </c>
      <c r="Q49" s="75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0</v>
      </c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70" t="s">
        <v>174</v>
      </c>
      <c r="B50" s="148"/>
      <c r="C50" s="150"/>
      <c r="D50" s="149"/>
      <c r="E50" s="135"/>
      <c r="F50" s="73"/>
      <c r="G50" s="73"/>
      <c r="H50" s="73"/>
      <c r="I50" s="73"/>
      <c r="J50" s="73"/>
      <c r="K50" s="74"/>
      <c r="L50" s="75">
        <f t="shared" si="1"/>
        <v>0</v>
      </c>
      <c r="M50" s="76">
        <f t="shared" si="2"/>
        <v>0</v>
      </c>
      <c r="N50" s="77" t="str">
        <f t="shared" si="3"/>
        <v>E</v>
      </c>
      <c r="O50" s="74" t="s">
        <v>39</v>
      </c>
      <c r="P50" s="73">
        <v>0.0</v>
      </c>
      <c r="Q50" s="75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0</v>
      </c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70" t="s">
        <v>186</v>
      </c>
      <c r="B51" s="148"/>
      <c r="C51" s="150"/>
      <c r="D51" s="149"/>
      <c r="E51" s="135"/>
      <c r="F51" s="73"/>
      <c r="G51" s="73"/>
      <c r="H51" s="73"/>
      <c r="I51" s="73"/>
      <c r="J51" s="73"/>
      <c r="K51" s="74"/>
      <c r="L51" s="75">
        <f t="shared" si="1"/>
        <v>0</v>
      </c>
      <c r="M51" s="76">
        <f t="shared" si="2"/>
        <v>0</v>
      </c>
      <c r="N51" s="77" t="str">
        <f t="shared" si="3"/>
        <v>E</v>
      </c>
      <c r="O51" s="74" t="s">
        <v>39</v>
      </c>
      <c r="P51" s="73">
        <v>0.0</v>
      </c>
      <c r="Q51" s="75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0</v>
      </c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70" t="s">
        <v>187</v>
      </c>
      <c r="B52" s="148"/>
      <c r="C52" s="150"/>
      <c r="D52" s="149"/>
      <c r="E52" s="135"/>
      <c r="F52" s="73"/>
      <c r="G52" s="73"/>
      <c r="H52" s="73"/>
      <c r="I52" s="73"/>
      <c r="J52" s="73"/>
      <c r="K52" s="74"/>
      <c r="L52" s="75">
        <f t="shared" si="1"/>
        <v>0</v>
      </c>
      <c r="M52" s="76">
        <f t="shared" si="2"/>
        <v>0</v>
      </c>
      <c r="N52" s="77" t="str">
        <f t="shared" si="3"/>
        <v>E</v>
      </c>
      <c r="O52" s="74" t="s">
        <v>39</v>
      </c>
      <c r="P52" s="73">
        <v>0.0</v>
      </c>
      <c r="Q52" s="75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0</v>
      </c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70" t="s">
        <v>188</v>
      </c>
      <c r="B53" s="146"/>
      <c r="C53" s="150"/>
      <c r="D53" s="149"/>
      <c r="E53" s="135"/>
      <c r="F53" s="73"/>
      <c r="G53" s="73"/>
      <c r="H53" s="73"/>
      <c r="I53" s="73"/>
      <c r="J53" s="73"/>
      <c r="K53" s="74"/>
      <c r="L53" s="75">
        <f t="shared" si="1"/>
        <v>0</v>
      </c>
      <c r="M53" s="76">
        <f t="shared" si="2"/>
        <v>0</v>
      </c>
      <c r="N53" s="77" t="str">
        <f t="shared" si="3"/>
        <v>E</v>
      </c>
      <c r="O53" s="74" t="s">
        <v>39</v>
      </c>
      <c r="P53" s="73">
        <v>0.0</v>
      </c>
      <c r="Q53" s="75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0</v>
      </c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70" t="s">
        <v>189</v>
      </c>
      <c r="B54" s="148"/>
      <c r="C54" s="2"/>
      <c r="D54" s="149"/>
      <c r="E54" s="135"/>
      <c r="F54" s="73"/>
      <c r="G54" s="73"/>
      <c r="H54" s="73"/>
      <c r="I54" s="73"/>
      <c r="J54" s="73"/>
      <c r="K54" s="74"/>
      <c r="L54" s="75">
        <f t="shared" si="1"/>
        <v>0</v>
      </c>
      <c r="M54" s="76">
        <f t="shared" si="2"/>
        <v>0</v>
      </c>
      <c r="N54" s="77" t="str">
        <f t="shared" si="3"/>
        <v>E</v>
      </c>
      <c r="O54" s="74" t="s">
        <v>39</v>
      </c>
      <c r="P54" s="73">
        <v>0.0</v>
      </c>
      <c r="Q54" s="75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0</v>
      </c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70" t="s">
        <v>190</v>
      </c>
      <c r="B55" s="148"/>
      <c r="C55" s="151"/>
      <c r="D55" s="149"/>
      <c r="E55" s="135"/>
      <c r="F55" s="73"/>
      <c r="G55" s="73"/>
      <c r="H55" s="73"/>
      <c r="I55" s="73"/>
      <c r="J55" s="73"/>
      <c r="K55" s="74"/>
      <c r="L55" s="75">
        <f t="shared" si="1"/>
        <v>0</v>
      </c>
      <c r="M55" s="76">
        <f t="shared" si="2"/>
        <v>0</v>
      </c>
      <c r="N55" s="77" t="str">
        <f t="shared" si="3"/>
        <v>E</v>
      </c>
      <c r="O55" s="152" t="s">
        <v>39</v>
      </c>
      <c r="P55" s="73">
        <v>0.0</v>
      </c>
      <c r="Q55" s="75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0</v>
      </c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70" t="s">
        <v>191</v>
      </c>
      <c r="B56" s="148"/>
      <c r="C56" s="151"/>
      <c r="D56" s="149"/>
      <c r="E56" s="135"/>
      <c r="F56" s="73"/>
      <c r="G56" s="73"/>
      <c r="H56" s="73"/>
      <c r="I56" s="73"/>
      <c r="J56" s="73"/>
      <c r="K56" s="74"/>
      <c r="L56" s="75">
        <f t="shared" si="1"/>
        <v>0</v>
      </c>
      <c r="M56" s="76">
        <f t="shared" si="2"/>
        <v>0</v>
      </c>
      <c r="N56" s="77" t="str">
        <f t="shared" si="3"/>
        <v>E</v>
      </c>
      <c r="O56" s="152" t="s">
        <v>39</v>
      </c>
      <c r="P56" s="73">
        <v>0.0</v>
      </c>
      <c r="Q56" s="75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0</v>
      </c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70" t="s">
        <v>192</v>
      </c>
      <c r="B57" s="148"/>
      <c r="C57" s="151"/>
      <c r="D57" s="149"/>
      <c r="E57" s="135"/>
      <c r="F57" s="73"/>
      <c r="G57" s="73"/>
      <c r="H57" s="73"/>
      <c r="I57" s="73"/>
      <c r="J57" s="73"/>
      <c r="K57" s="74"/>
      <c r="L57" s="75">
        <f t="shared" si="1"/>
        <v>0</v>
      </c>
      <c r="M57" s="76">
        <f t="shared" si="2"/>
        <v>0</v>
      </c>
      <c r="N57" s="77" t="str">
        <f t="shared" si="3"/>
        <v>E</v>
      </c>
      <c r="O57" s="152" t="s">
        <v>39</v>
      </c>
      <c r="P57" s="73">
        <v>0.0</v>
      </c>
      <c r="Q57" s="75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0</v>
      </c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70" t="s">
        <v>193</v>
      </c>
      <c r="B58" s="148"/>
      <c r="C58" s="151"/>
      <c r="D58" s="149"/>
      <c r="E58" s="135"/>
      <c r="F58" s="73"/>
      <c r="G58" s="73"/>
      <c r="H58" s="73"/>
      <c r="I58" s="73"/>
      <c r="J58" s="73"/>
      <c r="K58" s="74"/>
      <c r="L58" s="75">
        <f t="shared" si="1"/>
        <v>0</v>
      </c>
      <c r="M58" s="76">
        <f t="shared" si="2"/>
        <v>0</v>
      </c>
      <c r="N58" s="77" t="str">
        <f t="shared" si="3"/>
        <v>E</v>
      </c>
      <c r="O58" s="152" t="s">
        <v>39</v>
      </c>
      <c r="P58" s="73">
        <v>0.0</v>
      </c>
      <c r="Q58" s="75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0</v>
      </c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70" t="s">
        <v>194</v>
      </c>
      <c r="B59" s="148"/>
      <c r="C59" s="151"/>
      <c r="D59" s="149"/>
      <c r="E59" s="135"/>
      <c r="F59" s="73"/>
      <c r="G59" s="73"/>
      <c r="H59" s="73"/>
      <c r="I59" s="73"/>
      <c r="J59" s="73"/>
      <c r="K59" s="74"/>
      <c r="L59" s="75">
        <f t="shared" si="1"/>
        <v>0</v>
      </c>
      <c r="M59" s="76">
        <f t="shared" si="2"/>
        <v>0</v>
      </c>
      <c r="N59" s="77" t="str">
        <f t="shared" si="3"/>
        <v>E</v>
      </c>
      <c r="O59" s="152" t="s">
        <v>39</v>
      </c>
      <c r="P59" s="73">
        <v>0.0</v>
      </c>
      <c r="Q59" s="75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0</v>
      </c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70" t="s">
        <v>195</v>
      </c>
      <c r="B60" s="148"/>
      <c r="C60" s="151"/>
      <c r="D60" s="149"/>
      <c r="E60" s="135"/>
      <c r="F60" s="73"/>
      <c r="G60" s="73"/>
      <c r="H60" s="73"/>
      <c r="I60" s="73"/>
      <c r="J60" s="73"/>
      <c r="K60" s="74"/>
      <c r="L60" s="75">
        <f t="shared" si="1"/>
        <v>0</v>
      </c>
      <c r="M60" s="76">
        <f t="shared" si="2"/>
        <v>0</v>
      </c>
      <c r="N60" s="77" t="str">
        <f t="shared" si="3"/>
        <v>E</v>
      </c>
      <c r="O60" s="152" t="s">
        <v>39</v>
      </c>
      <c r="P60" s="73">
        <v>0.0</v>
      </c>
      <c r="Q60" s="75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0</v>
      </c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70" t="s">
        <v>196</v>
      </c>
      <c r="B61" s="148"/>
      <c r="C61" s="151"/>
      <c r="D61" s="149"/>
      <c r="E61" s="135"/>
      <c r="F61" s="73"/>
      <c r="G61" s="73"/>
      <c r="H61" s="73"/>
      <c r="I61" s="73"/>
      <c r="J61" s="73"/>
      <c r="K61" s="74"/>
      <c r="L61" s="75">
        <f t="shared" si="1"/>
        <v>0</v>
      </c>
      <c r="M61" s="76">
        <f t="shared" si="2"/>
        <v>0</v>
      </c>
      <c r="N61" s="77" t="str">
        <f t="shared" si="3"/>
        <v>E</v>
      </c>
      <c r="O61" s="152" t="s">
        <v>39</v>
      </c>
      <c r="P61" s="73">
        <v>0.0</v>
      </c>
      <c r="Q61" s="75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0</v>
      </c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5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ht="12.75" customHeight="1">
      <c r="A63" s="2"/>
      <c r="B63" s="2"/>
      <c r="C63" s="2"/>
      <c r="D63" s="53" t="s">
        <v>99</v>
      </c>
      <c r="E63" s="53" t="s">
        <v>100</v>
      </c>
      <c r="F63" s="53" t="s">
        <v>101</v>
      </c>
      <c r="G63" s="2"/>
      <c r="H63" s="2"/>
      <c r="I63" s="2"/>
      <c r="J63" s="54"/>
      <c r="K63" s="54"/>
      <c r="L63" s="54"/>
      <c r="M63" s="2"/>
      <c r="N63" s="2"/>
      <c r="O63" s="2"/>
      <c r="P63" s="2"/>
      <c r="Q63" s="3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55" t="s">
        <v>102</v>
      </c>
      <c r="E64" s="55">
        <f>COUNTIF(N14:N56,"A")</f>
        <v>14</v>
      </c>
      <c r="F64" s="56">
        <f t="shared" ref="F64:F71" si="4">E64/$A$56</f>
        <v>0.3255813953</v>
      </c>
      <c r="G64" s="2"/>
      <c r="H64" s="2"/>
      <c r="I64" s="2"/>
      <c r="J64" s="57"/>
      <c r="K64" s="57"/>
      <c r="L64" s="57"/>
      <c r="M64" s="2"/>
      <c r="N64" s="2"/>
      <c r="O64" s="2"/>
      <c r="P64" s="2"/>
      <c r="Q64" s="3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55" t="s">
        <v>103</v>
      </c>
      <c r="E65" s="55">
        <f>COUNTIF(N14:N56,"AB")</f>
        <v>11</v>
      </c>
      <c r="F65" s="56">
        <f t="shared" si="4"/>
        <v>0.2558139535</v>
      </c>
      <c r="G65" s="2"/>
      <c r="H65" s="2"/>
      <c r="I65" s="2"/>
      <c r="J65" s="57"/>
      <c r="K65" s="57"/>
      <c r="L65" s="57"/>
      <c r="M65" s="2"/>
      <c r="N65" s="2"/>
      <c r="O65" s="2"/>
      <c r="P65" s="2"/>
      <c r="Q65" s="3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55" t="s">
        <v>104</v>
      </c>
      <c r="E66" s="55">
        <f>COUNTIF(N14:N56,"B")</f>
        <v>4</v>
      </c>
      <c r="F66" s="56">
        <f t="shared" si="4"/>
        <v>0.09302325581</v>
      </c>
      <c r="G66" s="2"/>
      <c r="H66" s="2"/>
      <c r="I66" s="2"/>
      <c r="J66" s="57"/>
      <c r="K66" s="57"/>
      <c r="L66" s="57"/>
      <c r="M66" s="2"/>
      <c r="N66" s="2"/>
      <c r="O66" s="2"/>
      <c r="P66" s="2"/>
      <c r="Q66" s="3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55" t="s">
        <v>105</v>
      </c>
      <c r="E67" s="55">
        <f>COUNTIF(N14:N56,"BC")</f>
        <v>0</v>
      </c>
      <c r="F67" s="56">
        <f t="shared" si="4"/>
        <v>0</v>
      </c>
      <c r="G67" s="2"/>
      <c r="H67" s="2"/>
      <c r="I67" s="2"/>
      <c r="J67" s="57"/>
      <c r="K67" s="57"/>
      <c r="L67" s="57"/>
      <c r="M67" s="2"/>
      <c r="N67" s="2"/>
      <c r="O67" s="2"/>
      <c r="P67" s="2"/>
      <c r="Q67" s="3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55" t="s">
        <v>106</v>
      </c>
      <c r="E68" s="55">
        <f>COUNTIF(N14:N56,"C")</f>
        <v>0</v>
      </c>
      <c r="F68" s="56">
        <f t="shared" si="4"/>
        <v>0</v>
      </c>
      <c r="G68" s="2"/>
      <c r="H68" s="2"/>
      <c r="I68" s="2"/>
      <c r="J68" s="57"/>
      <c r="K68" s="57"/>
      <c r="L68" s="57"/>
      <c r="M68" s="2"/>
      <c r="N68" s="2"/>
      <c r="O68" s="2"/>
      <c r="P68" s="2"/>
      <c r="Q68" s="3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55" t="s">
        <v>107</v>
      </c>
      <c r="E69" s="55">
        <f>COUNTIF(N14:N56,"D")</f>
        <v>0</v>
      </c>
      <c r="F69" s="56">
        <f t="shared" si="4"/>
        <v>0</v>
      </c>
      <c r="G69" s="2"/>
      <c r="H69" s="2"/>
      <c r="I69" s="2"/>
      <c r="J69" s="57"/>
      <c r="K69" s="57"/>
      <c r="L69" s="57"/>
      <c r="M69" s="2"/>
      <c r="N69" s="2"/>
      <c r="O69" s="2"/>
      <c r="P69" s="2"/>
      <c r="Q69" s="3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55" t="s">
        <v>108</v>
      </c>
      <c r="E70" s="55">
        <f>COUNTIF(N14:N56,"E")</f>
        <v>14</v>
      </c>
      <c r="F70" s="56">
        <f t="shared" si="4"/>
        <v>0.3255813953</v>
      </c>
      <c r="G70" s="2"/>
      <c r="H70" s="2"/>
      <c r="I70" s="2"/>
      <c r="J70" s="57"/>
      <c r="K70" s="57"/>
      <c r="L70" s="57"/>
      <c r="M70" s="2"/>
      <c r="N70" s="2"/>
      <c r="O70" s="2"/>
      <c r="P70" s="2"/>
      <c r="Q70" s="3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58" t="s">
        <v>109</v>
      </c>
      <c r="E71" s="55">
        <f>SUM(E64:E70)</f>
        <v>43</v>
      </c>
      <c r="F71" s="56">
        <f t="shared" si="4"/>
        <v>1</v>
      </c>
      <c r="G71" s="2"/>
      <c r="H71" s="2"/>
      <c r="I71" s="2"/>
      <c r="J71" s="57"/>
      <c r="K71" s="57"/>
      <c r="L71" s="57"/>
      <c r="M71" s="2"/>
      <c r="N71" s="2"/>
      <c r="O71" s="2"/>
      <c r="P71" s="2"/>
      <c r="Q71" s="3"/>
      <c r="R71" s="2"/>
      <c r="S71" s="2"/>
      <c r="T71" s="2"/>
      <c r="U71" s="2"/>
      <c r="V71" s="2"/>
      <c r="W71" s="2"/>
      <c r="X71" s="2"/>
      <c r="Y71" s="2"/>
      <c r="Z71" s="2"/>
    </row>
    <row r="72" ht="21.75" customHeight="1">
      <c r="A72" s="59"/>
      <c r="B72" s="59"/>
      <c r="C72" s="59"/>
      <c r="D72" s="59"/>
      <c r="E72" s="59"/>
      <c r="F72" s="59"/>
      <c r="G72" s="60"/>
      <c r="H72" s="60"/>
      <c r="I72" s="61"/>
      <c r="J72" s="61"/>
      <c r="K72" s="61"/>
      <c r="L72" s="61"/>
      <c r="M72" s="59"/>
      <c r="N72" s="59"/>
      <c r="O72" s="59"/>
      <c r="P72" s="59"/>
      <c r="Q72" s="62"/>
      <c r="R72" s="59"/>
      <c r="S72" s="59"/>
      <c r="T72" s="59"/>
      <c r="U72" s="59"/>
      <c r="V72" s="59"/>
      <c r="W72" s="59"/>
      <c r="X72" s="59"/>
      <c r="Y72" s="59"/>
      <c r="Z72" s="59"/>
    </row>
    <row r="73" ht="21.75" customHeight="1">
      <c r="A73" s="59"/>
      <c r="B73" s="59"/>
      <c r="C73" s="59"/>
      <c r="D73" s="59"/>
      <c r="E73" s="59"/>
      <c r="F73" s="59"/>
      <c r="G73" s="60"/>
      <c r="H73" s="60"/>
      <c r="I73" s="2" t="s">
        <v>110</v>
      </c>
      <c r="J73" s="57"/>
      <c r="K73" s="57"/>
      <c r="L73" s="57"/>
      <c r="M73" s="59"/>
      <c r="N73" s="59"/>
      <c r="O73" s="59"/>
      <c r="P73" s="59"/>
      <c r="Q73" s="62"/>
      <c r="R73" s="59"/>
      <c r="S73" s="59"/>
      <c r="T73" s="59"/>
      <c r="U73" s="59"/>
      <c r="V73" s="59"/>
      <c r="W73" s="59"/>
      <c r="X73" s="59"/>
      <c r="Y73" s="59"/>
      <c r="Z73" s="59"/>
    </row>
    <row r="74" ht="12.75" customHeight="1">
      <c r="A74" s="59"/>
      <c r="B74" s="59"/>
      <c r="C74" s="59"/>
      <c r="D74" s="63"/>
      <c r="E74" s="60"/>
      <c r="F74" s="61"/>
      <c r="G74" s="59"/>
      <c r="H74" s="59"/>
      <c r="I74" s="2" t="s">
        <v>111</v>
      </c>
      <c r="J74" s="2"/>
      <c r="K74" s="2"/>
      <c r="L74" s="2"/>
      <c r="M74" s="59"/>
      <c r="N74" s="59"/>
      <c r="O74" s="59"/>
      <c r="P74" s="59"/>
      <c r="Q74" s="62"/>
      <c r="R74" s="59"/>
      <c r="S74" s="59"/>
      <c r="T74" s="59"/>
      <c r="U74" s="59"/>
      <c r="V74" s="59"/>
      <c r="W74" s="59"/>
      <c r="X74" s="59"/>
      <c r="Y74" s="59"/>
      <c r="Z74" s="59"/>
    </row>
    <row r="75" ht="12.75" customHeight="1">
      <c r="A75" s="59"/>
      <c r="B75" s="59"/>
      <c r="C75" s="59"/>
      <c r="D75" s="63"/>
      <c r="E75" s="60"/>
      <c r="F75" s="61"/>
      <c r="G75" s="59"/>
      <c r="H75" s="59"/>
      <c r="I75" s="2"/>
      <c r="J75" s="2"/>
      <c r="K75" s="2"/>
      <c r="L75" s="2"/>
      <c r="M75" s="59"/>
      <c r="N75" s="59"/>
      <c r="O75" s="59"/>
      <c r="P75" s="59"/>
      <c r="Q75" s="62"/>
      <c r="R75" s="59"/>
      <c r="S75" s="59"/>
      <c r="T75" s="59"/>
      <c r="U75" s="59"/>
      <c r="V75" s="59"/>
      <c r="W75" s="59"/>
      <c r="X75" s="59"/>
      <c r="Y75" s="59"/>
      <c r="Z75" s="59"/>
    </row>
    <row r="76" ht="12.75" customHeight="1">
      <c r="A76" s="59"/>
      <c r="B76" s="59"/>
      <c r="C76" s="59"/>
      <c r="D76" s="63"/>
      <c r="E76" s="60"/>
      <c r="F76" s="61"/>
      <c r="G76" s="59"/>
      <c r="H76" s="59"/>
      <c r="I76" s="2"/>
      <c r="J76" s="2"/>
      <c r="K76" s="2"/>
      <c r="L76" s="2"/>
      <c r="M76" s="59"/>
      <c r="N76" s="59"/>
      <c r="O76" s="59"/>
      <c r="P76" s="59"/>
      <c r="Q76" s="62"/>
      <c r="R76" s="59"/>
      <c r="S76" s="59"/>
      <c r="T76" s="59"/>
      <c r="U76" s="59"/>
      <c r="V76" s="59"/>
      <c r="W76" s="59"/>
      <c r="X76" s="59"/>
      <c r="Y76" s="59"/>
      <c r="Z76" s="59"/>
    </row>
    <row r="77" ht="12.75" customHeight="1">
      <c r="A77" s="59"/>
      <c r="B77" s="59"/>
      <c r="C77" s="59"/>
      <c r="D77" s="59"/>
      <c r="E77" s="59"/>
      <c r="F77" s="59"/>
      <c r="G77" s="59"/>
      <c r="H77" s="59"/>
      <c r="I77" s="2"/>
      <c r="J77" s="2"/>
      <c r="K77" s="2"/>
      <c r="L77" s="2"/>
      <c r="M77" s="59"/>
      <c r="N77" s="59"/>
      <c r="O77" s="59"/>
      <c r="P77" s="59"/>
      <c r="Q77" s="62"/>
      <c r="R77" s="59"/>
      <c r="S77" s="59"/>
      <c r="T77" s="59"/>
      <c r="U77" s="59"/>
      <c r="V77" s="59"/>
      <c r="W77" s="59"/>
      <c r="X77" s="59"/>
      <c r="Y77" s="59"/>
      <c r="Z77" s="59"/>
    </row>
    <row r="78" ht="12.75" customHeight="1">
      <c r="A78" s="59"/>
      <c r="B78" s="59"/>
      <c r="C78" s="59"/>
      <c r="D78" s="59"/>
      <c r="E78" s="59"/>
      <c r="F78" s="59"/>
      <c r="G78" s="59"/>
      <c r="H78" s="59"/>
      <c r="I78" s="2" t="s">
        <v>176</v>
      </c>
      <c r="J78" s="2"/>
      <c r="K78" s="2"/>
      <c r="L78" s="2"/>
      <c r="M78" s="59"/>
      <c r="N78" s="59"/>
      <c r="O78" s="59"/>
      <c r="P78" s="59"/>
      <c r="Q78" s="62"/>
      <c r="R78" s="59"/>
      <c r="S78" s="59"/>
      <c r="T78" s="59"/>
      <c r="U78" s="59"/>
      <c r="V78" s="59"/>
      <c r="W78" s="59"/>
      <c r="X78" s="59"/>
      <c r="Y78" s="59"/>
      <c r="Z78" s="59"/>
    </row>
    <row r="79" ht="12.75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62"/>
      <c r="R79" s="59"/>
      <c r="S79" s="59"/>
      <c r="T79" s="59"/>
      <c r="U79" s="59"/>
      <c r="V79" s="59"/>
      <c r="W79" s="59"/>
      <c r="X79" s="59"/>
      <c r="Y79" s="59"/>
      <c r="Z79" s="59"/>
    </row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1:A12"/>
    <mergeCell ref="B11:B12"/>
    <mergeCell ref="C11:C12"/>
    <mergeCell ref="D11:D12"/>
    <mergeCell ref="E11:I11"/>
    <mergeCell ref="J11:L11"/>
    <mergeCell ref="M11:N11"/>
    <mergeCell ref="A13:D13"/>
  </mergeCells>
  <printOptions/>
  <pageMargins bottom="0.1968503937007874" footer="0.0" header="0.0" left="0.5118110236220472" right="0.31496062992125984" top="0.35433070866141736"/>
  <pageSetup paperSize="9" orientation="landscape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2.71"/>
    <col customWidth="1" min="3" max="3" width="1.71"/>
    <col customWidth="1" min="4" max="4" width="37.43"/>
    <col customWidth="1" min="5" max="5" width="7.71"/>
    <col customWidth="1" min="6" max="6" width="8.0"/>
    <col customWidth="1" min="7" max="7" width="7.0"/>
    <col customWidth="1" min="8" max="8" width="10.57"/>
    <col customWidth="1" min="9" max="9" width="7.14"/>
    <col customWidth="1" min="10" max="10" width="7.29"/>
    <col customWidth="1" min="11" max="11" width="0.43"/>
    <col customWidth="1" min="12" max="14" width="8.71"/>
    <col customWidth="1" min="15" max="15" width="2.14"/>
    <col customWidth="1" min="16" max="16" width="7.29"/>
    <col customWidth="1" min="17" max="17" width="7.14"/>
    <col customWidth="1" min="18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ht="14.25" customHeight="1">
      <c r="A4" s="4" t="s">
        <v>4</v>
      </c>
      <c r="B4" s="2"/>
      <c r="C4" s="4" t="s">
        <v>2</v>
      </c>
      <c r="D4" s="8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ht="14.25" customHeight="1">
      <c r="A7" s="4" t="s">
        <v>10</v>
      </c>
      <c r="B7" s="2"/>
      <c r="C7" s="4" t="s">
        <v>2</v>
      </c>
      <c r="D7" s="8" t="s">
        <v>113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ht="14.25" customHeight="1">
      <c r="A8" s="4" t="s">
        <v>12</v>
      </c>
      <c r="B8" s="2"/>
      <c r="C8" s="4" t="s">
        <v>2</v>
      </c>
      <c r="D8" s="9" t="s">
        <v>184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ht="14.25" customHeight="1">
      <c r="A9" s="4" t="s">
        <v>14</v>
      </c>
      <c r="B9" s="2"/>
      <c r="C9" s="4" t="s">
        <v>2</v>
      </c>
      <c r="D9" s="9" t="s">
        <v>185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2"/>
      <c r="Q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6"/>
      <c r="J11" s="17" t="s">
        <v>22</v>
      </c>
      <c r="K11" s="18"/>
      <c r="L11" s="19"/>
      <c r="M11" s="20" t="s">
        <v>23</v>
      </c>
      <c r="N11" s="21"/>
      <c r="O11" s="22"/>
      <c r="P11" s="22"/>
      <c r="Q11" s="23"/>
      <c r="R11" s="24"/>
      <c r="S11" s="24"/>
      <c r="T11" s="24"/>
      <c r="U11" s="24"/>
      <c r="V11" s="24"/>
      <c r="W11" s="24"/>
      <c r="X11" s="24"/>
      <c r="Y11" s="24"/>
      <c r="Z11" s="24"/>
    </row>
    <row r="12" ht="25.5" customHeight="1">
      <c r="A12" s="25"/>
      <c r="B12" s="25"/>
      <c r="C12" s="25"/>
      <c r="D12" s="26"/>
      <c r="E12" s="27" t="s">
        <v>24</v>
      </c>
      <c r="F12" s="28" t="s">
        <v>25</v>
      </c>
      <c r="G12" s="28" t="s">
        <v>26</v>
      </c>
      <c r="H12" s="27" t="s">
        <v>27</v>
      </c>
      <c r="I12" s="27" t="s">
        <v>28</v>
      </c>
      <c r="J12" s="28" t="s">
        <v>29</v>
      </c>
      <c r="K12" s="29" t="s">
        <v>30</v>
      </c>
      <c r="L12" s="30" t="s">
        <v>31</v>
      </c>
      <c r="M12" s="31" t="s">
        <v>32</v>
      </c>
      <c r="N12" s="31" t="s">
        <v>33</v>
      </c>
      <c r="O12" s="22"/>
      <c r="P12" s="22"/>
      <c r="Q12" s="23"/>
      <c r="R12" s="24"/>
      <c r="S12" s="24"/>
      <c r="T12" s="24"/>
      <c r="U12" s="24"/>
      <c r="V12" s="24"/>
      <c r="W12" s="24"/>
      <c r="X12" s="24"/>
      <c r="Y12" s="24"/>
      <c r="Z12" s="24"/>
    </row>
    <row r="13" ht="14.25" customHeight="1">
      <c r="A13" s="32" t="s">
        <v>34</v>
      </c>
      <c r="B13" s="15"/>
      <c r="C13" s="15"/>
      <c r="D13" s="16"/>
      <c r="E13" s="33">
        <v>15.0</v>
      </c>
      <c r="F13" s="33">
        <v>20.0</v>
      </c>
      <c r="G13" s="33">
        <v>25.0</v>
      </c>
      <c r="H13" s="33"/>
      <c r="I13" s="33">
        <v>20.0</v>
      </c>
      <c r="J13" s="33">
        <v>20.0</v>
      </c>
      <c r="K13" s="34"/>
      <c r="L13" s="35">
        <v>100.0</v>
      </c>
      <c r="M13" s="33">
        <f>INT(E13)+INT(F13)+INT(G13)+INT(H13)+INT(I13)+INT(J13)</f>
        <v>100</v>
      </c>
      <c r="N13" s="33"/>
      <c r="O13" s="34"/>
      <c r="P13" s="36" t="s">
        <v>35</v>
      </c>
      <c r="Q13" s="37" t="s">
        <v>36</v>
      </c>
      <c r="R13" s="38"/>
      <c r="S13" s="38"/>
      <c r="T13" s="38"/>
      <c r="U13" s="38"/>
      <c r="V13" s="38"/>
      <c r="W13" s="38"/>
      <c r="X13" s="38"/>
      <c r="Y13" s="38"/>
      <c r="Z13" s="38"/>
    </row>
    <row r="14" ht="24.0" customHeight="1">
      <c r="A14" s="39" t="s">
        <v>37</v>
      </c>
      <c r="B14" s="40">
        <v>2.11200267E8</v>
      </c>
      <c r="C14" s="41"/>
      <c r="D14" s="42" t="s">
        <v>153</v>
      </c>
      <c r="E14" s="43">
        <v>42.86</v>
      </c>
      <c r="F14" s="153">
        <v>50.0</v>
      </c>
      <c r="G14" s="45"/>
      <c r="H14" s="45"/>
      <c r="I14" s="154">
        <v>46.0</v>
      </c>
      <c r="J14" s="45"/>
      <c r="K14" s="46"/>
      <c r="L14" s="47">
        <f t="shared" ref="L14:L61" si="1">IF(INT(Q14)=0,P14,IF(INT(P14)&gt;INT(Q14),P14,Q14))</f>
        <v>25.629</v>
      </c>
      <c r="M14" s="48">
        <f t="shared" ref="M14:M61" si="2">L14</f>
        <v>25.629</v>
      </c>
      <c r="N14" s="49" t="str">
        <f t="shared" ref="N14:N61" si="3">IF(M14&gt;=80,"A",IF(M14&gt;=75,"AB",IF(M14&gt;=70,"B",IF(M14&gt;=65,"BC",IF(M14&gt;=60,"C",IF(M14&gt;=50,"D","E"))))))</f>
        <v>E</v>
      </c>
      <c r="O14" s="46" t="s">
        <v>39</v>
      </c>
      <c r="P14" s="45">
        <v>0.0</v>
      </c>
      <c r="Q14" s="47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25.629</v>
      </c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39" t="s">
        <v>40</v>
      </c>
      <c r="B15" s="40">
        <v>2.11200311E8</v>
      </c>
      <c r="C15" s="41"/>
      <c r="D15" s="42" t="s">
        <v>115</v>
      </c>
      <c r="E15" s="43">
        <v>35.71</v>
      </c>
      <c r="F15" s="153">
        <v>50.0</v>
      </c>
      <c r="G15" s="45"/>
      <c r="H15" s="45"/>
      <c r="I15" s="155">
        <v>36.0</v>
      </c>
      <c r="J15" s="45"/>
      <c r="K15" s="46"/>
      <c r="L15" s="47">
        <f t="shared" si="1"/>
        <v>22.5565</v>
      </c>
      <c r="M15" s="48">
        <f t="shared" si="2"/>
        <v>22.5565</v>
      </c>
      <c r="N15" s="49" t="str">
        <f t="shared" si="3"/>
        <v>E</v>
      </c>
      <c r="O15" s="46" t="s">
        <v>39</v>
      </c>
      <c r="P15" s="45">
        <v>0.0</v>
      </c>
      <c r="Q15" s="47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22.5565</v>
      </c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39" t="s">
        <v>42</v>
      </c>
      <c r="B16" s="40">
        <v>2.11200326E8</v>
      </c>
      <c r="C16" s="41"/>
      <c r="D16" s="42" t="s">
        <v>177</v>
      </c>
      <c r="E16" s="43">
        <v>85.71</v>
      </c>
      <c r="F16" s="153">
        <v>50.0</v>
      </c>
      <c r="G16" s="45"/>
      <c r="H16" s="45"/>
      <c r="I16" s="155">
        <v>78.0</v>
      </c>
      <c r="J16" s="45"/>
      <c r="K16" s="46"/>
      <c r="L16" s="47">
        <f t="shared" si="1"/>
        <v>38.4565</v>
      </c>
      <c r="M16" s="48">
        <f t="shared" si="2"/>
        <v>38.4565</v>
      </c>
      <c r="N16" s="49" t="str">
        <f t="shared" si="3"/>
        <v>E</v>
      </c>
      <c r="O16" s="46" t="s">
        <v>39</v>
      </c>
      <c r="P16" s="45">
        <v>0.0</v>
      </c>
      <c r="Q16" s="47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38.4565</v>
      </c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39" t="s">
        <v>44</v>
      </c>
      <c r="B17" s="40">
        <v>2.21200341E8</v>
      </c>
      <c r="C17" s="41"/>
      <c r="D17" s="42" t="s">
        <v>116</v>
      </c>
      <c r="E17" s="43">
        <v>85.71</v>
      </c>
      <c r="F17" s="153">
        <v>80.0</v>
      </c>
      <c r="G17" s="44">
        <v>95.0</v>
      </c>
      <c r="H17" s="45"/>
      <c r="I17" s="155">
        <v>62.0</v>
      </c>
      <c r="J17" s="153">
        <v>40.0</v>
      </c>
      <c r="K17" s="46"/>
      <c r="L17" s="47">
        <f t="shared" si="1"/>
        <v>73.0065</v>
      </c>
      <c r="M17" s="48">
        <f t="shared" si="2"/>
        <v>73.0065</v>
      </c>
      <c r="N17" s="49" t="str">
        <f t="shared" si="3"/>
        <v>B</v>
      </c>
      <c r="O17" s="46" t="s">
        <v>39</v>
      </c>
      <c r="P17" s="45">
        <v>0.0</v>
      </c>
      <c r="Q17" s="47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73.0065</v>
      </c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39" t="s">
        <v>46</v>
      </c>
      <c r="B18" s="40">
        <v>2.21200343E8</v>
      </c>
      <c r="C18" s="41"/>
      <c r="D18" s="42" t="s">
        <v>117</v>
      </c>
      <c r="E18" s="43">
        <v>92.86</v>
      </c>
      <c r="F18" s="153">
        <v>88.0</v>
      </c>
      <c r="G18" s="44">
        <v>95.0</v>
      </c>
      <c r="H18" s="45"/>
      <c r="I18" s="154">
        <v>50.0</v>
      </c>
      <c r="J18" s="153">
        <v>85.0</v>
      </c>
      <c r="K18" s="46"/>
      <c r="L18" s="47">
        <f t="shared" si="1"/>
        <v>82.279</v>
      </c>
      <c r="M18" s="48">
        <f t="shared" si="2"/>
        <v>82.279</v>
      </c>
      <c r="N18" s="49" t="str">
        <f t="shared" si="3"/>
        <v>A</v>
      </c>
      <c r="O18" s="46" t="s">
        <v>39</v>
      </c>
      <c r="P18" s="45">
        <v>0.0</v>
      </c>
      <c r="Q18" s="47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82.279</v>
      </c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39" t="s">
        <v>5</v>
      </c>
      <c r="B19" s="40">
        <v>2.21200345E8</v>
      </c>
      <c r="C19" s="41"/>
      <c r="D19" s="42" t="s">
        <v>118</v>
      </c>
      <c r="E19" s="43">
        <v>92.86</v>
      </c>
      <c r="F19" s="153">
        <v>85.0</v>
      </c>
      <c r="G19" s="44">
        <v>95.0</v>
      </c>
      <c r="H19" s="45"/>
      <c r="I19" s="155">
        <v>60.0</v>
      </c>
      <c r="J19" s="153">
        <v>70.0</v>
      </c>
      <c r="K19" s="46"/>
      <c r="L19" s="47">
        <f t="shared" si="1"/>
        <v>80.679</v>
      </c>
      <c r="M19" s="48">
        <f t="shared" si="2"/>
        <v>80.679</v>
      </c>
      <c r="N19" s="49" t="str">
        <f t="shared" si="3"/>
        <v>A</v>
      </c>
      <c r="O19" s="46" t="s">
        <v>39</v>
      </c>
      <c r="P19" s="45">
        <v>0.0</v>
      </c>
      <c r="Q19" s="47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80.679</v>
      </c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39" t="s">
        <v>49</v>
      </c>
      <c r="B20" s="40">
        <v>2.21200347E8</v>
      </c>
      <c r="C20" s="41"/>
      <c r="D20" s="42" t="s">
        <v>119</v>
      </c>
      <c r="E20" s="95">
        <v>78.57</v>
      </c>
      <c r="F20" s="153">
        <v>80.0</v>
      </c>
      <c r="G20" s="44">
        <v>95.0</v>
      </c>
      <c r="H20" s="45"/>
      <c r="I20" s="155">
        <v>70.0</v>
      </c>
      <c r="J20" s="153">
        <v>50.0</v>
      </c>
      <c r="K20" s="46"/>
      <c r="L20" s="47">
        <f t="shared" si="1"/>
        <v>75.5355</v>
      </c>
      <c r="M20" s="48">
        <f t="shared" si="2"/>
        <v>75.5355</v>
      </c>
      <c r="N20" s="49" t="str">
        <f t="shared" si="3"/>
        <v>AB</v>
      </c>
      <c r="O20" s="46" t="s">
        <v>39</v>
      </c>
      <c r="P20" s="45">
        <v>0.0</v>
      </c>
      <c r="Q20" s="47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75.5355</v>
      </c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39" t="s">
        <v>51</v>
      </c>
      <c r="B21" s="40">
        <v>2.2120035E8</v>
      </c>
      <c r="C21" s="41"/>
      <c r="D21" s="42" t="s">
        <v>120</v>
      </c>
      <c r="E21" s="43">
        <v>100.0</v>
      </c>
      <c r="F21" s="153">
        <v>70.0</v>
      </c>
      <c r="G21" s="44">
        <v>95.0</v>
      </c>
      <c r="H21" s="45"/>
      <c r="I21" s="155">
        <v>60.0</v>
      </c>
      <c r="J21" s="153">
        <v>40.0</v>
      </c>
      <c r="K21" s="46"/>
      <c r="L21" s="47">
        <f t="shared" si="1"/>
        <v>72.75</v>
      </c>
      <c r="M21" s="48">
        <f t="shared" si="2"/>
        <v>72.75</v>
      </c>
      <c r="N21" s="49" t="str">
        <f t="shared" si="3"/>
        <v>B</v>
      </c>
      <c r="O21" s="46" t="s">
        <v>39</v>
      </c>
      <c r="P21" s="45">
        <v>0.0</v>
      </c>
      <c r="Q21" s="47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72.75</v>
      </c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39" t="s">
        <v>53</v>
      </c>
      <c r="B22" s="40">
        <v>2.21200354E8</v>
      </c>
      <c r="C22" s="41"/>
      <c r="D22" s="42" t="s">
        <v>121</v>
      </c>
      <c r="E22" s="43">
        <v>85.71</v>
      </c>
      <c r="F22" s="153">
        <v>50.0</v>
      </c>
      <c r="G22" s="44">
        <v>95.0</v>
      </c>
      <c r="H22" s="45"/>
      <c r="I22" s="155">
        <v>60.0</v>
      </c>
      <c r="J22" s="153">
        <v>80.0</v>
      </c>
      <c r="K22" s="46"/>
      <c r="L22" s="47">
        <f t="shared" si="1"/>
        <v>74.6065</v>
      </c>
      <c r="M22" s="48">
        <f t="shared" si="2"/>
        <v>74.6065</v>
      </c>
      <c r="N22" s="49" t="str">
        <f t="shared" si="3"/>
        <v>B</v>
      </c>
      <c r="O22" s="46" t="s">
        <v>39</v>
      </c>
      <c r="P22" s="45">
        <v>0.0</v>
      </c>
      <c r="Q22" s="47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74.6065</v>
      </c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39" t="s">
        <v>55</v>
      </c>
      <c r="B23" s="40">
        <v>2.21200361E8</v>
      </c>
      <c r="C23" s="41"/>
      <c r="D23" s="42" t="s">
        <v>122</v>
      </c>
      <c r="E23" s="43">
        <v>100.0</v>
      </c>
      <c r="F23" s="153">
        <v>85.0</v>
      </c>
      <c r="G23" s="44">
        <v>95.0</v>
      </c>
      <c r="H23" s="45"/>
      <c r="I23" s="155">
        <v>60.0</v>
      </c>
      <c r="J23" s="153">
        <v>70.0</v>
      </c>
      <c r="K23" s="46"/>
      <c r="L23" s="47">
        <f t="shared" si="1"/>
        <v>81.75</v>
      </c>
      <c r="M23" s="48">
        <f t="shared" si="2"/>
        <v>81.75</v>
      </c>
      <c r="N23" s="49" t="str">
        <f t="shared" si="3"/>
        <v>A</v>
      </c>
      <c r="O23" s="46" t="s">
        <v>39</v>
      </c>
      <c r="P23" s="45">
        <v>0.0</v>
      </c>
      <c r="Q23" s="47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81.75</v>
      </c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39" t="s">
        <v>57</v>
      </c>
      <c r="B24" s="40">
        <v>2.21200365E8</v>
      </c>
      <c r="C24" s="41"/>
      <c r="D24" s="42" t="s">
        <v>123</v>
      </c>
      <c r="E24" s="95">
        <v>78.57</v>
      </c>
      <c r="F24" s="153">
        <v>50.0</v>
      </c>
      <c r="G24" s="44">
        <v>95.0</v>
      </c>
      <c r="H24" s="45"/>
      <c r="I24" s="155">
        <v>64.0</v>
      </c>
      <c r="J24" s="153">
        <v>70.0</v>
      </c>
      <c r="K24" s="46"/>
      <c r="L24" s="47">
        <f t="shared" si="1"/>
        <v>72.3355</v>
      </c>
      <c r="M24" s="48">
        <f t="shared" si="2"/>
        <v>72.3355</v>
      </c>
      <c r="N24" s="49" t="str">
        <f t="shared" si="3"/>
        <v>B</v>
      </c>
      <c r="O24" s="46" t="s">
        <v>39</v>
      </c>
      <c r="P24" s="45">
        <v>0.0</v>
      </c>
      <c r="Q24" s="47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72.3355</v>
      </c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39" t="s">
        <v>59</v>
      </c>
      <c r="B25" s="40">
        <v>2.21200369E8</v>
      </c>
      <c r="C25" s="41"/>
      <c r="D25" s="42" t="s">
        <v>124</v>
      </c>
      <c r="E25" s="43">
        <v>85.71</v>
      </c>
      <c r="F25" s="153">
        <v>88.0</v>
      </c>
      <c r="G25" s="44">
        <v>95.0</v>
      </c>
      <c r="H25" s="45"/>
      <c r="I25" s="155">
        <v>70.0</v>
      </c>
      <c r="J25" s="153">
        <v>80.0</v>
      </c>
      <c r="K25" s="46"/>
      <c r="L25" s="47">
        <f t="shared" si="1"/>
        <v>84.2065</v>
      </c>
      <c r="M25" s="48">
        <f t="shared" si="2"/>
        <v>84.2065</v>
      </c>
      <c r="N25" s="49" t="str">
        <f t="shared" si="3"/>
        <v>A</v>
      </c>
      <c r="O25" s="46" t="s">
        <v>39</v>
      </c>
      <c r="P25" s="45">
        <v>0.0</v>
      </c>
      <c r="Q25" s="47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84.2065</v>
      </c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39" t="s">
        <v>61</v>
      </c>
      <c r="B26" s="40">
        <v>2.2120037E8</v>
      </c>
      <c r="C26" s="41"/>
      <c r="D26" s="42" t="s">
        <v>125</v>
      </c>
      <c r="E26" s="43">
        <v>100.0</v>
      </c>
      <c r="F26" s="153">
        <v>80.0</v>
      </c>
      <c r="G26" s="44">
        <v>95.0</v>
      </c>
      <c r="H26" s="45"/>
      <c r="I26" s="155">
        <v>78.0</v>
      </c>
      <c r="J26" s="153">
        <v>85.0</v>
      </c>
      <c r="K26" s="46"/>
      <c r="L26" s="47">
        <f t="shared" si="1"/>
        <v>87.35</v>
      </c>
      <c r="M26" s="48">
        <f t="shared" si="2"/>
        <v>87.35</v>
      </c>
      <c r="N26" s="49" t="str">
        <f t="shared" si="3"/>
        <v>A</v>
      </c>
      <c r="O26" s="46" t="s">
        <v>39</v>
      </c>
      <c r="P26" s="45">
        <v>0.0</v>
      </c>
      <c r="Q26" s="47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87.35</v>
      </c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39" t="s">
        <v>63</v>
      </c>
      <c r="B27" s="40">
        <v>2.21200374E8</v>
      </c>
      <c r="C27" s="41"/>
      <c r="D27" s="42" t="s">
        <v>126</v>
      </c>
      <c r="E27" s="95">
        <v>78.57</v>
      </c>
      <c r="F27" s="153">
        <v>80.0</v>
      </c>
      <c r="G27" s="44">
        <v>95.0</v>
      </c>
      <c r="H27" s="45"/>
      <c r="I27" s="155">
        <v>62.0</v>
      </c>
      <c r="J27" s="153">
        <v>60.0</v>
      </c>
      <c r="K27" s="46"/>
      <c r="L27" s="47">
        <f t="shared" si="1"/>
        <v>75.9355</v>
      </c>
      <c r="M27" s="48">
        <f t="shared" si="2"/>
        <v>75.9355</v>
      </c>
      <c r="N27" s="49" t="str">
        <f t="shared" si="3"/>
        <v>AB</v>
      </c>
      <c r="O27" s="46" t="s">
        <v>39</v>
      </c>
      <c r="P27" s="45">
        <v>0.0</v>
      </c>
      <c r="Q27" s="47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75.9355</v>
      </c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39" t="s">
        <v>65</v>
      </c>
      <c r="B28" s="40">
        <v>2.21200375E8</v>
      </c>
      <c r="C28" s="41"/>
      <c r="D28" s="42" t="s">
        <v>127</v>
      </c>
      <c r="E28" s="95">
        <v>78.57</v>
      </c>
      <c r="F28" s="153">
        <v>80.0</v>
      </c>
      <c r="G28" s="44">
        <v>95.0</v>
      </c>
      <c r="H28" s="45"/>
      <c r="I28" s="155">
        <v>70.0</v>
      </c>
      <c r="J28" s="153">
        <v>90.0</v>
      </c>
      <c r="K28" s="46"/>
      <c r="L28" s="47">
        <f t="shared" si="1"/>
        <v>83.5355</v>
      </c>
      <c r="M28" s="48">
        <f t="shared" si="2"/>
        <v>83.5355</v>
      </c>
      <c r="N28" s="49" t="str">
        <f t="shared" si="3"/>
        <v>A</v>
      </c>
      <c r="O28" s="46" t="s">
        <v>39</v>
      </c>
      <c r="P28" s="45">
        <v>0.0</v>
      </c>
      <c r="Q28" s="47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83.5355</v>
      </c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39" t="s">
        <v>67</v>
      </c>
      <c r="B29" s="40">
        <v>2.21200377E8</v>
      </c>
      <c r="C29" s="41"/>
      <c r="D29" s="42" t="s">
        <v>128</v>
      </c>
      <c r="E29" s="43">
        <v>100.0</v>
      </c>
      <c r="F29" s="153">
        <v>70.0</v>
      </c>
      <c r="G29" s="44">
        <v>95.0</v>
      </c>
      <c r="H29" s="45"/>
      <c r="I29" s="155">
        <v>68.0</v>
      </c>
      <c r="J29" s="153">
        <v>75.0</v>
      </c>
      <c r="K29" s="46"/>
      <c r="L29" s="47">
        <f t="shared" si="1"/>
        <v>81.35</v>
      </c>
      <c r="M29" s="48">
        <f t="shared" si="2"/>
        <v>81.35</v>
      </c>
      <c r="N29" s="49" t="str">
        <f t="shared" si="3"/>
        <v>A</v>
      </c>
      <c r="O29" s="46" t="s">
        <v>39</v>
      </c>
      <c r="P29" s="45">
        <v>0.0</v>
      </c>
      <c r="Q29" s="47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81.35</v>
      </c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39" t="s">
        <v>69</v>
      </c>
      <c r="B30" s="40">
        <v>2.2120038E8</v>
      </c>
      <c r="C30" s="41"/>
      <c r="D30" s="42" t="s">
        <v>129</v>
      </c>
      <c r="E30" s="43">
        <v>85.71</v>
      </c>
      <c r="F30" s="153">
        <v>70.0</v>
      </c>
      <c r="G30" s="44">
        <v>95.0</v>
      </c>
      <c r="H30" s="45"/>
      <c r="I30" s="155">
        <v>62.0</v>
      </c>
      <c r="J30" s="153">
        <v>75.0</v>
      </c>
      <c r="K30" s="46"/>
      <c r="L30" s="47">
        <f t="shared" si="1"/>
        <v>78.0065</v>
      </c>
      <c r="M30" s="48">
        <f t="shared" si="2"/>
        <v>78.0065</v>
      </c>
      <c r="N30" s="49" t="str">
        <f t="shared" si="3"/>
        <v>AB</v>
      </c>
      <c r="O30" s="46" t="s">
        <v>39</v>
      </c>
      <c r="P30" s="45">
        <v>0.0</v>
      </c>
      <c r="Q30" s="47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78.0065</v>
      </c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39" t="s">
        <v>71</v>
      </c>
      <c r="B31" s="40">
        <v>2.21200382E8</v>
      </c>
      <c r="C31" s="41"/>
      <c r="D31" s="42" t="s">
        <v>130</v>
      </c>
      <c r="E31" s="43">
        <v>100.0</v>
      </c>
      <c r="F31" s="153">
        <v>70.0</v>
      </c>
      <c r="G31" s="44">
        <v>95.0</v>
      </c>
      <c r="H31" s="45"/>
      <c r="I31" s="155">
        <v>64.0</v>
      </c>
      <c r="J31" s="153">
        <v>90.0</v>
      </c>
      <c r="K31" s="46"/>
      <c r="L31" s="47">
        <f t="shared" si="1"/>
        <v>83.55</v>
      </c>
      <c r="M31" s="48">
        <f t="shared" si="2"/>
        <v>83.55</v>
      </c>
      <c r="N31" s="49" t="str">
        <f t="shared" si="3"/>
        <v>A</v>
      </c>
      <c r="O31" s="46" t="s">
        <v>39</v>
      </c>
      <c r="P31" s="45">
        <v>0.0</v>
      </c>
      <c r="Q31" s="47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83.55</v>
      </c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39" t="s">
        <v>73</v>
      </c>
      <c r="B32" s="40">
        <v>2.21200383E8</v>
      </c>
      <c r="C32" s="41"/>
      <c r="D32" s="42" t="s">
        <v>131</v>
      </c>
      <c r="E32" s="43">
        <v>100.0</v>
      </c>
      <c r="F32" s="153">
        <v>70.0</v>
      </c>
      <c r="G32" s="44">
        <v>95.0</v>
      </c>
      <c r="H32" s="45"/>
      <c r="I32" s="155">
        <v>60.0</v>
      </c>
      <c r="J32" s="153">
        <v>90.0</v>
      </c>
      <c r="K32" s="46"/>
      <c r="L32" s="47">
        <f t="shared" si="1"/>
        <v>82.75</v>
      </c>
      <c r="M32" s="48">
        <f t="shared" si="2"/>
        <v>82.75</v>
      </c>
      <c r="N32" s="49" t="str">
        <f t="shared" si="3"/>
        <v>A</v>
      </c>
      <c r="O32" s="46" t="s">
        <v>39</v>
      </c>
      <c r="P32" s="45">
        <v>0.0</v>
      </c>
      <c r="Q32" s="47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82.75</v>
      </c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39" t="s">
        <v>75</v>
      </c>
      <c r="B33" s="40">
        <v>2.21200384E8</v>
      </c>
      <c r="C33" s="41"/>
      <c r="D33" s="42" t="s">
        <v>132</v>
      </c>
      <c r="E33" s="43">
        <v>92.86</v>
      </c>
      <c r="F33" s="153">
        <v>70.0</v>
      </c>
      <c r="G33" s="44">
        <v>95.0</v>
      </c>
      <c r="H33" s="45"/>
      <c r="I33" s="155">
        <v>72.0</v>
      </c>
      <c r="J33" s="153">
        <v>90.0</v>
      </c>
      <c r="K33" s="46"/>
      <c r="L33" s="47">
        <f t="shared" si="1"/>
        <v>84.079</v>
      </c>
      <c r="M33" s="48">
        <f t="shared" si="2"/>
        <v>84.079</v>
      </c>
      <c r="N33" s="49" t="str">
        <f t="shared" si="3"/>
        <v>A</v>
      </c>
      <c r="O33" s="46" t="s">
        <v>39</v>
      </c>
      <c r="P33" s="45">
        <v>0.0</v>
      </c>
      <c r="Q33" s="47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84.079</v>
      </c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39" t="s">
        <v>77</v>
      </c>
      <c r="B34" s="50">
        <v>2.21200385E8</v>
      </c>
      <c r="C34" s="41"/>
      <c r="D34" s="42" t="s">
        <v>133</v>
      </c>
      <c r="E34" s="43">
        <v>92.86</v>
      </c>
      <c r="F34" s="153">
        <v>80.0</v>
      </c>
      <c r="G34" s="44">
        <v>95.0</v>
      </c>
      <c r="H34" s="45"/>
      <c r="I34" s="155">
        <v>54.0</v>
      </c>
      <c r="J34" s="153">
        <v>60.0</v>
      </c>
      <c r="K34" s="46"/>
      <c r="L34" s="47">
        <f t="shared" si="1"/>
        <v>76.479</v>
      </c>
      <c r="M34" s="48">
        <f t="shared" si="2"/>
        <v>76.479</v>
      </c>
      <c r="N34" s="49" t="str">
        <f t="shared" si="3"/>
        <v>AB</v>
      </c>
      <c r="O34" s="46" t="s">
        <v>39</v>
      </c>
      <c r="P34" s="45">
        <v>0.0</v>
      </c>
      <c r="Q34" s="47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76.479</v>
      </c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39" t="s">
        <v>79</v>
      </c>
      <c r="B35" s="40">
        <v>2.21200386E8</v>
      </c>
      <c r="C35" s="41"/>
      <c r="D35" s="156" t="s">
        <v>134</v>
      </c>
      <c r="E35" s="43">
        <v>100.0</v>
      </c>
      <c r="F35" s="153">
        <v>80.0</v>
      </c>
      <c r="G35" s="44">
        <v>95.0</v>
      </c>
      <c r="H35" s="45"/>
      <c r="I35" s="155">
        <v>70.0</v>
      </c>
      <c r="J35" s="153">
        <v>95.0</v>
      </c>
      <c r="K35" s="46"/>
      <c r="L35" s="47">
        <f t="shared" si="1"/>
        <v>87.75</v>
      </c>
      <c r="M35" s="48">
        <f t="shared" si="2"/>
        <v>87.75</v>
      </c>
      <c r="N35" s="49" t="str">
        <f t="shared" si="3"/>
        <v>A</v>
      </c>
      <c r="O35" s="46" t="s">
        <v>39</v>
      </c>
      <c r="P35" s="45">
        <v>0.0</v>
      </c>
      <c r="Q35" s="47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87.75</v>
      </c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39" t="s">
        <v>81</v>
      </c>
      <c r="B36" s="40">
        <v>2.21200387E8</v>
      </c>
      <c r="C36" s="41"/>
      <c r="D36" s="42" t="s">
        <v>135</v>
      </c>
      <c r="E36" s="43">
        <v>85.71</v>
      </c>
      <c r="F36" s="153">
        <v>70.0</v>
      </c>
      <c r="G36" s="44">
        <v>95.0</v>
      </c>
      <c r="H36" s="45"/>
      <c r="I36" s="155">
        <v>70.0</v>
      </c>
      <c r="J36" s="153">
        <v>90.0</v>
      </c>
      <c r="K36" s="46"/>
      <c r="L36" s="47">
        <f t="shared" si="1"/>
        <v>82.6065</v>
      </c>
      <c r="M36" s="48">
        <f t="shared" si="2"/>
        <v>82.6065</v>
      </c>
      <c r="N36" s="49" t="str">
        <f t="shared" si="3"/>
        <v>A</v>
      </c>
      <c r="O36" s="46" t="s">
        <v>39</v>
      </c>
      <c r="P36" s="45">
        <v>0.0</v>
      </c>
      <c r="Q36" s="47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82.6065</v>
      </c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39" t="s">
        <v>83</v>
      </c>
      <c r="B37" s="40">
        <v>2.21200388E8</v>
      </c>
      <c r="C37" s="41"/>
      <c r="D37" s="42" t="s">
        <v>136</v>
      </c>
      <c r="E37" s="95">
        <v>78.57</v>
      </c>
      <c r="F37" s="153">
        <v>80.0</v>
      </c>
      <c r="G37" s="44">
        <v>95.0</v>
      </c>
      <c r="H37" s="45"/>
      <c r="I37" s="155">
        <v>66.0</v>
      </c>
      <c r="J37" s="153">
        <v>90.0</v>
      </c>
      <c r="K37" s="46"/>
      <c r="L37" s="47">
        <f t="shared" si="1"/>
        <v>82.7355</v>
      </c>
      <c r="M37" s="48">
        <f t="shared" si="2"/>
        <v>82.7355</v>
      </c>
      <c r="N37" s="49" t="str">
        <f t="shared" si="3"/>
        <v>A</v>
      </c>
      <c r="O37" s="46" t="s">
        <v>39</v>
      </c>
      <c r="P37" s="45">
        <v>0.0</v>
      </c>
      <c r="Q37" s="47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82.7355</v>
      </c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39" t="s">
        <v>85</v>
      </c>
      <c r="B38" s="40">
        <v>2.21200389E8</v>
      </c>
      <c r="C38" s="41"/>
      <c r="D38" s="42" t="s">
        <v>137</v>
      </c>
      <c r="E38" s="43">
        <v>92.86</v>
      </c>
      <c r="F38" s="153">
        <v>88.0</v>
      </c>
      <c r="G38" s="44">
        <v>95.0</v>
      </c>
      <c r="H38" s="45"/>
      <c r="I38" s="155">
        <v>60.0</v>
      </c>
      <c r="J38" s="153">
        <v>90.0</v>
      </c>
      <c r="K38" s="46"/>
      <c r="L38" s="47">
        <f t="shared" si="1"/>
        <v>85.279</v>
      </c>
      <c r="M38" s="48">
        <f t="shared" si="2"/>
        <v>85.279</v>
      </c>
      <c r="N38" s="49" t="str">
        <f t="shared" si="3"/>
        <v>A</v>
      </c>
      <c r="O38" s="46" t="s">
        <v>39</v>
      </c>
      <c r="P38" s="45">
        <v>0.0</v>
      </c>
      <c r="Q38" s="47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85.279</v>
      </c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39" t="s">
        <v>87</v>
      </c>
      <c r="B39" s="40">
        <v>2.2120039E8</v>
      </c>
      <c r="C39" s="41"/>
      <c r="D39" s="42" t="s">
        <v>138</v>
      </c>
      <c r="E39" s="43">
        <v>85.71</v>
      </c>
      <c r="F39" s="153">
        <v>70.0</v>
      </c>
      <c r="G39" s="44">
        <v>95.0</v>
      </c>
      <c r="H39" s="45"/>
      <c r="I39" s="155">
        <v>66.0</v>
      </c>
      <c r="J39" s="153">
        <v>90.0</v>
      </c>
      <c r="K39" s="46"/>
      <c r="L39" s="47">
        <f t="shared" si="1"/>
        <v>81.8065</v>
      </c>
      <c r="M39" s="48">
        <f t="shared" si="2"/>
        <v>81.8065</v>
      </c>
      <c r="N39" s="49" t="str">
        <f t="shared" si="3"/>
        <v>A</v>
      </c>
      <c r="O39" s="46" t="s">
        <v>39</v>
      </c>
      <c r="P39" s="45">
        <v>0.0</v>
      </c>
      <c r="Q39" s="47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81.8065</v>
      </c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39" t="s">
        <v>89</v>
      </c>
      <c r="B40" s="40">
        <v>2.21200391E8</v>
      </c>
      <c r="C40" s="41"/>
      <c r="D40" s="42" t="s">
        <v>139</v>
      </c>
      <c r="E40" s="43">
        <v>100.0</v>
      </c>
      <c r="F40" s="157">
        <v>70.0</v>
      </c>
      <c r="G40" s="44">
        <v>95.0</v>
      </c>
      <c r="H40" s="45"/>
      <c r="I40" s="158">
        <v>72.0</v>
      </c>
      <c r="J40" s="153">
        <v>80.0</v>
      </c>
      <c r="K40" s="46"/>
      <c r="L40" s="47">
        <f t="shared" si="1"/>
        <v>83.15</v>
      </c>
      <c r="M40" s="48">
        <f t="shared" si="2"/>
        <v>83.15</v>
      </c>
      <c r="N40" s="49" t="str">
        <f t="shared" si="3"/>
        <v>A</v>
      </c>
      <c r="O40" s="46" t="s">
        <v>39</v>
      </c>
      <c r="P40" s="45">
        <v>0.0</v>
      </c>
      <c r="Q40" s="47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83.15</v>
      </c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39" t="s">
        <v>91</v>
      </c>
      <c r="B41" s="40">
        <v>2.21200392E8</v>
      </c>
      <c r="C41" s="41"/>
      <c r="D41" s="42" t="s">
        <v>140</v>
      </c>
      <c r="E41" s="95">
        <v>78.57</v>
      </c>
      <c r="F41" s="157">
        <v>80.0</v>
      </c>
      <c r="G41" s="44">
        <v>95.0</v>
      </c>
      <c r="H41" s="45"/>
      <c r="I41" s="158">
        <v>58.0</v>
      </c>
      <c r="J41" s="153">
        <v>50.0</v>
      </c>
      <c r="K41" s="46"/>
      <c r="L41" s="47">
        <f t="shared" si="1"/>
        <v>73.1355</v>
      </c>
      <c r="M41" s="48">
        <f t="shared" si="2"/>
        <v>73.1355</v>
      </c>
      <c r="N41" s="49" t="str">
        <f t="shared" si="3"/>
        <v>B</v>
      </c>
      <c r="O41" s="46" t="s">
        <v>39</v>
      </c>
      <c r="P41" s="45">
        <v>0.0</v>
      </c>
      <c r="Q41" s="47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73.1355</v>
      </c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39" t="s">
        <v>93</v>
      </c>
      <c r="B42" s="40">
        <v>2.21200393E8</v>
      </c>
      <c r="C42" s="41"/>
      <c r="D42" s="42" t="s">
        <v>141</v>
      </c>
      <c r="E42" s="43">
        <v>100.0</v>
      </c>
      <c r="F42" s="157">
        <v>50.0</v>
      </c>
      <c r="G42" s="44">
        <v>95.0</v>
      </c>
      <c r="H42" s="45"/>
      <c r="I42" s="158">
        <v>66.0</v>
      </c>
      <c r="J42" s="153">
        <v>50.0</v>
      </c>
      <c r="K42" s="46"/>
      <c r="L42" s="47">
        <f t="shared" si="1"/>
        <v>71.95</v>
      </c>
      <c r="M42" s="48">
        <f t="shared" si="2"/>
        <v>71.95</v>
      </c>
      <c r="N42" s="49" t="str">
        <f t="shared" si="3"/>
        <v>B</v>
      </c>
      <c r="O42" s="46" t="s">
        <v>39</v>
      </c>
      <c r="P42" s="45">
        <v>0.0</v>
      </c>
      <c r="Q42" s="47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71.95</v>
      </c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39" t="s">
        <v>95</v>
      </c>
      <c r="B43" s="40">
        <v>2.21200394E8</v>
      </c>
      <c r="C43" s="41"/>
      <c r="D43" s="42" t="s">
        <v>142</v>
      </c>
      <c r="E43" s="43">
        <v>92.86</v>
      </c>
      <c r="F43" s="157">
        <v>80.0</v>
      </c>
      <c r="G43" s="44">
        <v>95.0</v>
      </c>
      <c r="H43" s="45"/>
      <c r="I43" s="158">
        <v>54.0</v>
      </c>
      <c r="J43" s="153">
        <v>85.0</v>
      </c>
      <c r="K43" s="46"/>
      <c r="L43" s="47">
        <f t="shared" si="1"/>
        <v>81.479</v>
      </c>
      <c r="M43" s="48">
        <f t="shared" si="2"/>
        <v>81.479</v>
      </c>
      <c r="N43" s="49" t="str">
        <f t="shared" si="3"/>
        <v>A</v>
      </c>
      <c r="O43" s="46" t="s">
        <v>39</v>
      </c>
      <c r="P43" s="45">
        <v>0.0</v>
      </c>
      <c r="Q43" s="47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81.479</v>
      </c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39" t="s">
        <v>97</v>
      </c>
      <c r="B44" s="40">
        <v>2.21200395E8</v>
      </c>
      <c r="C44" s="41"/>
      <c r="D44" s="42" t="s">
        <v>143</v>
      </c>
      <c r="E44" s="95">
        <v>78.57</v>
      </c>
      <c r="F44" s="157">
        <v>70.0</v>
      </c>
      <c r="G44" s="44">
        <v>95.0</v>
      </c>
      <c r="H44" s="45"/>
      <c r="I44" s="158">
        <v>54.0</v>
      </c>
      <c r="J44" s="153">
        <v>70.0</v>
      </c>
      <c r="K44" s="46"/>
      <c r="L44" s="47">
        <f t="shared" si="1"/>
        <v>74.3355</v>
      </c>
      <c r="M44" s="48">
        <f t="shared" si="2"/>
        <v>74.3355</v>
      </c>
      <c r="N44" s="49" t="str">
        <f t="shared" si="3"/>
        <v>B</v>
      </c>
      <c r="O44" s="46" t="s">
        <v>39</v>
      </c>
      <c r="P44" s="45">
        <v>0.0</v>
      </c>
      <c r="Q44" s="47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74.3355</v>
      </c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39" t="s">
        <v>145</v>
      </c>
      <c r="B45" s="40">
        <v>2.21200397E8</v>
      </c>
      <c r="C45" s="41"/>
      <c r="D45" s="42" t="s">
        <v>144</v>
      </c>
      <c r="E45" s="95">
        <v>78.57</v>
      </c>
      <c r="F45" s="157">
        <v>50.0</v>
      </c>
      <c r="G45" s="44">
        <v>95.0</v>
      </c>
      <c r="H45" s="45"/>
      <c r="I45" s="158">
        <v>74.0</v>
      </c>
      <c r="J45" s="153">
        <v>90.0</v>
      </c>
      <c r="K45" s="46"/>
      <c r="L45" s="47">
        <f t="shared" si="1"/>
        <v>78.3355</v>
      </c>
      <c r="M45" s="48">
        <f t="shared" si="2"/>
        <v>78.3355</v>
      </c>
      <c r="N45" s="49" t="str">
        <f t="shared" si="3"/>
        <v>AB</v>
      </c>
      <c r="O45" s="46" t="s">
        <v>39</v>
      </c>
      <c r="P45" s="45">
        <v>0.0</v>
      </c>
      <c r="Q45" s="47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78.3355</v>
      </c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39" t="s">
        <v>147</v>
      </c>
      <c r="B46" s="40">
        <v>2.21200398E8</v>
      </c>
      <c r="C46" s="41"/>
      <c r="D46" s="42" t="s">
        <v>146</v>
      </c>
      <c r="E46" s="95">
        <v>78.57</v>
      </c>
      <c r="F46" s="157">
        <v>70.0</v>
      </c>
      <c r="G46" s="44">
        <v>95.0</v>
      </c>
      <c r="H46" s="45"/>
      <c r="I46" s="158">
        <v>65.0</v>
      </c>
      <c r="J46" s="155">
        <v>60.0</v>
      </c>
      <c r="K46" s="46"/>
      <c r="L46" s="47">
        <f t="shared" si="1"/>
        <v>74.5355</v>
      </c>
      <c r="M46" s="48">
        <f t="shared" si="2"/>
        <v>74.5355</v>
      </c>
      <c r="N46" s="49" t="str">
        <f t="shared" si="3"/>
        <v>B</v>
      </c>
      <c r="O46" s="46" t="s">
        <v>39</v>
      </c>
      <c r="P46" s="45">
        <v>0.0</v>
      </c>
      <c r="Q46" s="47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74.5355</v>
      </c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39" t="s">
        <v>149</v>
      </c>
      <c r="B47" s="40">
        <v>2.212004E8</v>
      </c>
      <c r="C47" s="41"/>
      <c r="D47" s="42" t="s">
        <v>148</v>
      </c>
      <c r="E47" s="43">
        <v>85.71</v>
      </c>
      <c r="F47" s="157">
        <v>70.0</v>
      </c>
      <c r="G47" s="44">
        <v>95.0</v>
      </c>
      <c r="H47" s="45"/>
      <c r="I47" s="158">
        <v>64.0</v>
      </c>
      <c r="J47" s="153">
        <v>85.0</v>
      </c>
      <c r="K47" s="46"/>
      <c r="L47" s="47">
        <f t="shared" si="1"/>
        <v>80.4065</v>
      </c>
      <c r="M47" s="48">
        <f t="shared" si="2"/>
        <v>80.4065</v>
      </c>
      <c r="N47" s="49" t="str">
        <f t="shared" si="3"/>
        <v>A</v>
      </c>
      <c r="O47" s="46" t="s">
        <v>39</v>
      </c>
      <c r="P47" s="45">
        <v>0.0</v>
      </c>
      <c r="Q47" s="47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80.4065</v>
      </c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70" t="s">
        <v>154</v>
      </c>
      <c r="B48" s="40">
        <v>2.21200401E8</v>
      </c>
      <c r="C48" s="2"/>
      <c r="D48" s="42" t="s">
        <v>150</v>
      </c>
      <c r="E48" s="95">
        <v>78.57</v>
      </c>
      <c r="F48" s="157">
        <v>80.0</v>
      </c>
      <c r="G48" s="44">
        <v>95.0</v>
      </c>
      <c r="H48" s="73"/>
      <c r="I48" s="158">
        <v>60.0</v>
      </c>
      <c r="J48" s="155">
        <v>60.0</v>
      </c>
      <c r="K48" s="74"/>
      <c r="L48" s="75">
        <f t="shared" si="1"/>
        <v>75.5355</v>
      </c>
      <c r="M48" s="76">
        <f t="shared" si="2"/>
        <v>75.5355</v>
      </c>
      <c r="N48" s="77" t="str">
        <f t="shared" si="3"/>
        <v>AB</v>
      </c>
      <c r="O48" s="74" t="s">
        <v>39</v>
      </c>
      <c r="P48" s="73">
        <v>0.0</v>
      </c>
      <c r="Q48" s="75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75.5355</v>
      </c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70" t="s">
        <v>173</v>
      </c>
      <c r="B49" s="146"/>
      <c r="C49" s="2"/>
      <c r="D49" s="147"/>
      <c r="E49" s="135"/>
      <c r="F49" s="73"/>
      <c r="G49" s="73"/>
      <c r="H49" s="73"/>
      <c r="I49" s="73"/>
      <c r="J49" s="73"/>
      <c r="K49" s="74"/>
      <c r="L49" s="75">
        <f t="shared" si="1"/>
        <v>0</v>
      </c>
      <c r="M49" s="76">
        <f t="shared" si="2"/>
        <v>0</v>
      </c>
      <c r="N49" s="77" t="str">
        <f t="shared" si="3"/>
        <v>E</v>
      </c>
      <c r="O49" s="74" t="s">
        <v>39</v>
      </c>
      <c r="P49" s="73">
        <v>0.0</v>
      </c>
      <c r="Q49" s="75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0</v>
      </c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70" t="s">
        <v>174</v>
      </c>
      <c r="B50" s="148"/>
      <c r="C50" s="150"/>
      <c r="D50" s="149"/>
      <c r="E50" s="135"/>
      <c r="F50" s="73"/>
      <c r="G50" s="73"/>
      <c r="H50" s="73"/>
      <c r="I50" s="73"/>
      <c r="J50" s="73"/>
      <c r="K50" s="74"/>
      <c r="L50" s="75">
        <f t="shared" si="1"/>
        <v>0</v>
      </c>
      <c r="M50" s="76">
        <f t="shared" si="2"/>
        <v>0</v>
      </c>
      <c r="N50" s="77" t="str">
        <f t="shared" si="3"/>
        <v>E</v>
      </c>
      <c r="O50" s="74" t="s">
        <v>39</v>
      </c>
      <c r="P50" s="73">
        <v>0.0</v>
      </c>
      <c r="Q50" s="75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0</v>
      </c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70" t="s">
        <v>186</v>
      </c>
      <c r="B51" s="148"/>
      <c r="C51" s="150"/>
      <c r="D51" s="149"/>
      <c r="E51" s="135"/>
      <c r="F51" s="73"/>
      <c r="G51" s="73"/>
      <c r="H51" s="73"/>
      <c r="I51" s="73"/>
      <c r="J51" s="73"/>
      <c r="K51" s="74"/>
      <c r="L51" s="75">
        <f t="shared" si="1"/>
        <v>0</v>
      </c>
      <c r="M51" s="76">
        <f t="shared" si="2"/>
        <v>0</v>
      </c>
      <c r="N51" s="77" t="str">
        <f t="shared" si="3"/>
        <v>E</v>
      </c>
      <c r="O51" s="74" t="s">
        <v>39</v>
      </c>
      <c r="P51" s="73">
        <v>0.0</v>
      </c>
      <c r="Q51" s="75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0</v>
      </c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70" t="s">
        <v>187</v>
      </c>
      <c r="B52" s="148"/>
      <c r="C52" s="150"/>
      <c r="D52" s="149"/>
      <c r="E52" s="135"/>
      <c r="F52" s="73"/>
      <c r="G52" s="73"/>
      <c r="H52" s="73"/>
      <c r="I52" s="73"/>
      <c r="J52" s="73"/>
      <c r="K52" s="74"/>
      <c r="L52" s="75">
        <f t="shared" si="1"/>
        <v>0</v>
      </c>
      <c r="M52" s="76">
        <f t="shared" si="2"/>
        <v>0</v>
      </c>
      <c r="N52" s="77" t="str">
        <f t="shared" si="3"/>
        <v>E</v>
      </c>
      <c r="O52" s="74" t="s">
        <v>39</v>
      </c>
      <c r="P52" s="73">
        <v>0.0</v>
      </c>
      <c r="Q52" s="75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0</v>
      </c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70" t="s">
        <v>188</v>
      </c>
      <c r="B53" s="146"/>
      <c r="C53" s="150"/>
      <c r="D53" s="149"/>
      <c r="E53" s="135"/>
      <c r="F53" s="73"/>
      <c r="G53" s="73"/>
      <c r="H53" s="73"/>
      <c r="I53" s="73"/>
      <c r="J53" s="73"/>
      <c r="K53" s="74"/>
      <c r="L53" s="75">
        <f t="shared" si="1"/>
        <v>0</v>
      </c>
      <c r="M53" s="76">
        <f t="shared" si="2"/>
        <v>0</v>
      </c>
      <c r="N53" s="77" t="str">
        <f t="shared" si="3"/>
        <v>E</v>
      </c>
      <c r="O53" s="74" t="s">
        <v>39</v>
      </c>
      <c r="P53" s="73">
        <v>0.0</v>
      </c>
      <c r="Q53" s="75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0</v>
      </c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70" t="s">
        <v>189</v>
      </c>
      <c r="B54" s="148"/>
      <c r="C54" s="2"/>
      <c r="D54" s="149"/>
      <c r="E54" s="135"/>
      <c r="F54" s="73"/>
      <c r="G54" s="73"/>
      <c r="H54" s="73"/>
      <c r="I54" s="73"/>
      <c r="J54" s="73"/>
      <c r="K54" s="74"/>
      <c r="L54" s="75">
        <f t="shared" si="1"/>
        <v>0</v>
      </c>
      <c r="M54" s="76">
        <f t="shared" si="2"/>
        <v>0</v>
      </c>
      <c r="N54" s="77" t="str">
        <f t="shared" si="3"/>
        <v>E</v>
      </c>
      <c r="O54" s="74" t="s">
        <v>39</v>
      </c>
      <c r="P54" s="73">
        <v>0.0</v>
      </c>
      <c r="Q54" s="75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0</v>
      </c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70" t="s">
        <v>190</v>
      </c>
      <c r="B55" s="148"/>
      <c r="C55" s="151"/>
      <c r="D55" s="149"/>
      <c r="E55" s="135"/>
      <c r="F55" s="73"/>
      <c r="G55" s="73"/>
      <c r="H55" s="73"/>
      <c r="I55" s="73"/>
      <c r="J55" s="73"/>
      <c r="K55" s="74"/>
      <c r="L55" s="75">
        <f t="shared" si="1"/>
        <v>0</v>
      </c>
      <c r="M55" s="76">
        <f t="shared" si="2"/>
        <v>0</v>
      </c>
      <c r="N55" s="77" t="str">
        <f t="shared" si="3"/>
        <v>E</v>
      </c>
      <c r="O55" s="152" t="s">
        <v>39</v>
      </c>
      <c r="P55" s="73">
        <v>0.0</v>
      </c>
      <c r="Q55" s="75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0</v>
      </c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70" t="s">
        <v>191</v>
      </c>
      <c r="B56" s="148"/>
      <c r="C56" s="151"/>
      <c r="D56" s="149"/>
      <c r="E56" s="135"/>
      <c r="F56" s="73"/>
      <c r="G56" s="73"/>
      <c r="H56" s="73"/>
      <c r="I56" s="73"/>
      <c r="J56" s="73"/>
      <c r="K56" s="74"/>
      <c r="L56" s="75">
        <f t="shared" si="1"/>
        <v>0</v>
      </c>
      <c r="M56" s="76">
        <f t="shared" si="2"/>
        <v>0</v>
      </c>
      <c r="N56" s="77" t="str">
        <f t="shared" si="3"/>
        <v>E</v>
      </c>
      <c r="O56" s="152" t="s">
        <v>39</v>
      </c>
      <c r="P56" s="73">
        <v>0.0</v>
      </c>
      <c r="Q56" s="75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0</v>
      </c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70" t="s">
        <v>192</v>
      </c>
      <c r="B57" s="148"/>
      <c r="C57" s="151"/>
      <c r="D57" s="149"/>
      <c r="E57" s="135"/>
      <c r="F57" s="73"/>
      <c r="G57" s="73"/>
      <c r="H57" s="73"/>
      <c r="I57" s="73"/>
      <c r="J57" s="73"/>
      <c r="K57" s="74"/>
      <c r="L57" s="75">
        <f t="shared" si="1"/>
        <v>0</v>
      </c>
      <c r="M57" s="76">
        <f t="shared" si="2"/>
        <v>0</v>
      </c>
      <c r="N57" s="77" t="str">
        <f t="shared" si="3"/>
        <v>E</v>
      </c>
      <c r="O57" s="152" t="s">
        <v>39</v>
      </c>
      <c r="P57" s="73">
        <v>0.0</v>
      </c>
      <c r="Q57" s="75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0</v>
      </c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70" t="s">
        <v>193</v>
      </c>
      <c r="B58" s="148"/>
      <c r="C58" s="151"/>
      <c r="D58" s="149"/>
      <c r="E58" s="135"/>
      <c r="F58" s="73"/>
      <c r="G58" s="73"/>
      <c r="H58" s="73"/>
      <c r="I58" s="73"/>
      <c r="J58" s="73"/>
      <c r="K58" s="74"/>
      <c r="L58" s="75">
        <f t="shared" si="1"/>
        <v>0</v>
      </c>
      <c r="M58" s="76">
        <f t="shared" si="2"/>
        <v>0</v>
      </c>
      <c r="N58" s="77" t="str">
        <f t="shared" si="3"/>
        <v>E</v>
      </c>
      <c r="O58" s="152" t="s">
        <v>39</v>
      </c>
      <c r="P58" s="73">
        <v>0.0</v>
      </c>
      <c r="Q58" s="75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0</v>
      </c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70" t="s">
        <v>194</v>
      </c>
      <c r="B59" s="148"/>
      <c r="C59" s="151"/>
      <c r="D59" s="149"/>
      <c r="E59" s="135"/>
      <c r="F59" s="73"/>
      <c r="G59" s="73"/>
      <c r="H59" s="73"/>
      <c r="I59" s="73"/>
      <c r="J59" s="73"/>
      <c r="K59" s="74"/>
      <c r="L59" s="75">
        <f t="shared" si="1"/>
        <v>0</v>
      </c>
      <c r="M59" s="76">
        <f t="shared" si="2"/>
        <v>0</v>
      </c>
      <c r="N59" s="77" t="str">
        <f t="shared" si="3"/>
        <v>E</v>
      </c>
      <c r="O59" s="152" t="s">
        <v>39</v>
      </c>
      <c r="P59" s="73">
        <v>0.0</v>
      </c>
      <c r="Q59" s="75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0</v>
      </c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70" t="s">
        <v>195</v>
      </c>
      <c r="B60" s="148"/>
      <c r="C60" s="151"/>
      <c r="D60" s="149"/>
      <c r="E60" s="135"/>
      <c r="F60" s="73"/>
      <c r="G60" s="73"/>
      <c r="H60" s="73"/>
      <c r="I60" s="73"/>
      <c r="J60" s="73"/>
      <c r="K60" s="74"/>
      <c r="L60" s="75">
        <f t="shared" si="1"/>
        <v>0</v>
      </c>
      <c r="M60" s="76">
        <f t="shared" si="2"/>
        <v>0</v>
      </c>
      <c r="N60" s="77" t="str">
        <f t="shared" si="3"/>
        <v>E</v>
      </c>
      <c r="O60" s="152" t="s">
        <v>39</v>
      </c>
      <c r="P60" s="73">
        <v>0.0</v>
      </c>
      <c r="Q60" s="75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0</v>
      </c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70" t="s">
        <v>196</v>
      </c>
      <c r="B61" s="148"/>
      <c r="C61" s="151"/>
      <c r="D61" s="149"/>
      <c r="E61" s="135"/>
      <c r="F61" s="73"/>
      <c r="G61" s="73"/>
      <c r="H61" s="73"/>
      <c r="I61" s="73"/>
      <c r="J61" s="73"/>
      <c r="K61" s="74"/>
      <c r="L61" s="75">
        <f t="shared" si="1"/>
        <v>0</v>
      </c>
      <c r="M61" s="76">
        <f t="shared" si="2"/>
        <v>0</v>
      </c>
      <c r="N61" s="77" t="str">
        <f t="shared" si="3"/>
        <v>E</v>
      </c>
      <c r="O61" s="152" t="s">
        <v>39</v>
      </c>
      <c r="P61" s="73">
        <v>0.0</v>
      </c>
      <c r="Q61" s="75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0</v>
      </c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5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ht="12.75" customHeight="1">
      <c r="A63" s="2"/>
      <c r="B63" s="2"/>
      <c r="C63" s="2"/>
      <c r="D63" s="53" t="s">
        <v>99</v>
      </c>
      <c r="E63" s="53" t="s">
        <v>100</v>
      </c>
      <c r="F63" s="53" t="s">
        <v>101</v>
      </c>
      <c r="G63" s="2"/>
      <c r="H63" s="2"/>
      <c r="I63" s="2"/>
      <c r="J63" s="54"/>
      <c r="K63" s="54"/>
      <c r="L63" s="54"/>
      <c r="M63" s="2"/>
      <c r="N63" s="2"/>
      <c r="O63" s="2"/>
      <c r="P63" s="2"/>
      <c r="Q63" s="3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55" t="s">
        <v>102</v>
      </c>
      <c r="E64" s="55">
        <f>COUNTIF(N14:N56,"A")</f>
        <v>18</v>
      </c>
      <c r="F64" s="56">
        <f t="shared" ref="F64:F71" si="4">E64/$A$56</f>
        <v>0.4186046512</v>
      </c>
      <c r="G64" s="2"/>
      <c r="H64" s="2"/>
      <c r="I64" s="2"/>
      <c r="J64" s="57"/>
      <c r="K64" s="57"/>
      <c r="L64" s="57"/>
      <c r="M64" s="2"/>
      <c r="N64" s="2"/>
      <c r="O64" s="2"/>
      <c r="P64" s="2"/>
      <c r="Q64" s="3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55" t="s">
        <v>103</v>
      </c>
      <c r="E65" s="55">
        <f>COUNTIF(N14:N56,"AB")</f>
        <v>6</v>
      </c>
      <c r="F65" s="56">
        <f t="shared" si="4"/>
        <v>0.1395348837</v>
      </c>
      <c r="G65" s="2"/>
      <c r="H65" s="2"/>
      <c r="I65" s="2"/>
      <c r="J65" s="57"/>
      <c r="K65" s="57"/>
      <c r="L65" s="57"/>
      <c r="M65" s="2"/>
      <c r="N65" s="2"/>
      <c r="O65" s="2"/>
      <c r="P65" s="2"/>
      <c r="Q65" s="3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55" t="s">
        <v>104</v>
      </c>
      <c r="E66" s="55">
        <f>COUNTIF(N14:N56,"B")</f>
        <v>8</v>
      </c>
      <c r="F66" s="56">
        <f t="shared" si="4"/>
        <v>0.1860465116</v>
      </c>
      <c r="G66" s="2"/>
      <c r="H66" s="2"/>
      <c r="I66" s="2"/>
      <c r="J66" s="57"/>
      <c r="K66" s="57"/>
      <c r="L66" s="57"/>
      <c r="M66" s="2"/>
      <c r="N66" s="2"/>
      <c r="O66" s="2"/>
      <c r="P66" s="2"/>
      <c r="Q66" s="3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55" t="s">
        <v>105</v>
      </c>
      <c r="E67" s="55">
        <f>COUNTIF(N14:N56,"BC")</f>
        <v>0</v>
      </c>
      <c r="F67" s="56">
        <f t="shared" si="4"/>
        <v>0</v>
      </c>
      <c r="G67" s="2"/>
      <c r="H67" s="2"/>
      <c r="I67" s="2"/>
      <c r="J67" s="57"/>
      <c r="K67" s="57"/>
      <c r="L67" s="57"/>
      <c r="M67" s="2"/>
      <c r="N67" s="2"/>
      <c r="O67" s="2"/>
      <c r="P67" s="2"/>
      <c r="Q67" s="3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55" t="s">
        <v>106</v>
      </c>
      <c r="E68" s="55">
        <f>COUNTIF(N14:N56,"C")</f>
        <v>0</v>
      </c>
      <c r="F68" s="56">
        <f t="shared" si="4"/>
        <v>0</v>
      </c>
      <c r="G68" s="2"/>
      <c r="H68" s="2"/>
      <c r="I68" s="2"/>
      <c r="J68" s="57"/>
      <c r="K68" s="57"/>
      <c r="L68" s="57"/>
      <c r="M68" s="2"/>
      <c r="N68" s="2"/>
      <c r="O68" s="2"/>
      <c r="P68" s="2"/>
      <c r="Q68" s="3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55" t="s">
        <v>107</v>
      </c>
      <c r="E69" s="55">
        <f>COUNTIF(N14:N56,"D")</f>
        <v>0</v>
      </c>
      <c r="F69" s="56">
        <f t="shared" si="4"/>
        <v>0</v>
      </c>
      <c r="G69" s="2"/>
      <c r="H69" s="2"/>
      <c r="I69" s="2"/>
      <c r="J69" s="57"/>
      <c r="K69" s="57"/>
      <c r="L69" s="57"/>
      <c r="M69" s="2"/>
      <c r="N69" s="2"/>
      <c r="O69" s="2"/>
      <c r="P69" s="2"/>
      <c r="Q69" s="3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55" t="s">
        <v>108</v>
      </c>
      <c r="E70" s="55">
        <f>COUNTIF(N14:N56,"E")</f>
        <v>11</v>
      </c>
      <c r="F70" s="56">
        <f t="shared" si="4"/>
        <v>0.2558139535</v>
      </c>
      <c r="G70" s="2"/>
      <c r="H70" s="2"/>
      <c r="I70" s="2"/>
      <c r="J70" s="57"/>
      <c r="K70" s="57"/>
      <c r="L70" s="57"/>
      <c r="M70" s="2"/>
      <c r="N70" s="2"/>
      <c r="O70" s="2"/>
      <c r="P70" s="2"/>
      <c r="Q70" s="3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58" t="s">
        <v>109</v>
      </c>
      <c r="E71" s="55">
        <f>SUM(E64:E70)</f>
        <v>43</v>
      </c>
      <c r="F71" s="56">
        <f t="shared" si="4"/>
        <v>1</v>
      </c>
      <c r="G71" s="2"/>
      <c r="H71" s="2"/>
      <c r="I71" s="2"/>
      <c r="J71" s="57"/>
      <c r="K71" s="57"/>
      <c r="L71" s="57"/>
      <c r="M71" s="2"/>
      <c r="N71" s="2"/>
      <c r="O71" s="2"/>
      <c r="P71" s="2"/>
      <c r="Q71" s="3"/>
      <c r="R71" s="2"/>
      <c r="S71" s="2"/>
      <c r="T71" s="2"/>
      <c r="U71" s="2"/>
      <c r="V71" s="2"/>
      <c r="W71" s="2"/>
      <c r="X71" s="2"/>
      <c r="Y71" s="2"/>
      <c r="Z71" s="2"/>
    </row>
    <row r="72" ht="21.75" customHeight="1">
      <c r="A72" s="59"/>
      <c r="B72" s="59"/>
      <c r="C72" s="59"/>
      <c r="D72" s="59"/>
      <c r="E72" s="59"/>
      <c r="F72" s="59"/>
      <c r="G72" s="60"/>
      <c r="H72" s="60"/>
      <c r="I72" s="61"/>
      <c r="J72" s="61"/>
      <c r="K72" s="61"/>
      <c r="L72" s="61"/>
      <c r="M72" s="59"/>
      <c r="N72" s="59"/>
      <c r="O72" s="59"/>
      <c r="P72" s="59"/>
      <c r="Q72" s="62"/>
      <c r="R72" s="59"/>
      <c r="S72" s="59"/>
      <c r="T72" s="59"/>
      <c r="U72" s="59"/>
      <c r="V72" s="59"/>
      <c r="W72" s="59"/>
      <c r="X72" s="59"/>
      <c r="Y72" s="59"/>
      <c r="Z72" s="59"/>
    </row>
    <row r="73" ht="21.75" customHeight="1">
      <c r="A73" s="59"/>
      <c r="B73" s="59"/>
      <c r="C73" s="59"/>
      <c r="D73" s="59"/>
      <c r="E73" s="59"/>
      <c r="F73" s="59"/>
      <c r="G73" s="60"/>
      <c r="H73" s="60"/>
      <c r="I73" s="2" t="s">
        <v>110</v>
      </c>
      <c r="J73" s="57"/>
      <c r="K73" s="57"/>
      <c r="L73" s="57"/>
      <c r="M73" s="59"/>
      <c r="N73" s="59"/>
      <c r="O73" s="59"/>
      <c r="P73" s="59"/>
      <c r="Q73" s="62"/>
      <c r="R73" s="59"/>
      <c r="S73" s="59"/>
      <c r="T73" s="59"/>
      <c r="U73" s="59"/>
      <c r="V73" s="59"/>
      <c r="W73" s="59"/>
      <c r="X73" s="59"/>
      <c r="Y73" s="59"/>
      <c r="Z73" s="59"/>
    </row>
    <row r="74" ht="12.75" customHeight="1">
      <c r="A74" s="59"/>
      <c r="B74" s="59"/>
      <c r="C74" s="59"/>
      <c r="D74" s="63"/>
      <c r="E74" s="60"/>
      <c r="F74" s="61"/>
      <c r="G74" s="59"/>
      <c r="H74" s="59"/>
      <c r="I74" s="2" t="s">
        <v>111</v>
      </c>
      <c r="J74" s="2"/>
      <c r="K74" s="2"/>
      <c r="L74" s="2"/>
      <c r="M74" s="59"/>
      <c r="N74" s="59"/>
      <c r="O74" s="59"/>
      <c r="P74" s="59"/>
      <c r="Q74" s="62"/>
      <c r="R74" s="59"/>
      <c r="S74" s="59"/>
      <c r="T74" s="59"/>
      <c r="U74" s="59"/>
      <c r="V74" s="59"/>
      <c r="W74" s="59"/>
      <c r="X74" s="59"/>
      <c r="Y74" s="59"/>
      <c r="Z74" s="59"/>
    </row>
    <row r="75" ht="12.75" customHeight="1">
      <c r="A75" s="59"/>
      <c r="B75" s="59"/>
      <c r="C75" s="59"/>
      <c r="D75" s="63"/>
      <c r="E75" s="60"/>
      <c r="F75" s="61"/>
      <c r="G75" s="59"/>
      <c r="H75" s="59"/>
      <c r="I75" s="2"/>
      <c r="J75" s="2"/>
      <c r="K75" s="2"/>
      <c r="L75" s="2"/>
      <c r="M75" s="59"/>
      <c r="N75" s="59"/>
      <c r="O75" s="59"/>
      <c r="P75" s="59"/>
      <c r="Q75" s="62"/>
      <c r="R75" s="59"/>
      <c r="S75" s="59"/>
      <c r="T75" s="59"/>
      <c r="U75" s="59"/>
      <c r="V75" s="59"/>
      <c r="W75" s="59"/>
      <c r="X75" s="59"/>
      <c r="Y75" s="59"/>
      <c r="Z75" s="59"/>
    </row>
    <row r="76" ht="12.75" customHeight="1">
      <c r="A76" s="59"/>
      <c r="B76" s="59"/>
      <c r="C76" s="59"/>
      <c r="D76" s="63"/>
      <c r="E76" s="60"/>
      <c r="F76" s="61"/>
      <c r="G76" s="59"/>
      <c r="H76" s="59"/>
      <c r="I76" s="2"/>
      <c r="J76" s="2"/>
      <c r="K76" s="2"/>
      <c r="L76" s="2"/>
      <c r="M76" s="59"/>
      <c r="N76" s="59"/>
      <c r="O76" s="59"/>
      <c r="P76" s="59"/>
      <c r="Q76" s="62"/>
      <c r="R76" s="59"/>
      <c r="S76" s="59"/>
      <c r="T76" s="59"/>
      <c r="U76" s="59"/>
      <c r="V76" s="59"/>
      <c r="W76" s="59"/>
      <c r="X76" s="59"/>
      <c r="Y76" s="59"/>
      <c r="Z76" s="59"/>
    </row>
    <row r="77" ht="12.75" customHeight="1">
      <c r="A77" s="59"/>
      <c r="B77" s="59"/>
      <c r="C77" s="59"/>
      <c r="D77" s="59"/>
      <c r="E77" s="59"/>
      <c r="F77" s="59"/>
      <c r="G77" s="59"/>
      <c r="H77" s="59"/>
      <c r="I77" s="2"/>
      <c r="J77" s="2"/>
      <c r="K77" s="2"/>
      <c r="L77" s="2"/>
      <c r="M77" s="59"/>
      <c r="N77" s="59"/>
      <c r="O77" s="59"/>
      <c r="P77" s="59"/>
      <c r="Q77" s="62"/>
      <c r="R77" s="59"/>
      <c r="S77" s="59"/>
      <c r="T77" s="59"/>
      <c r="U77" s="59"/>
      <c r="V77" s="59"/>
      <c r="W77" s="59"/>
      <c r="X77" s="59"/>
      <c r="Y77" s="59"/>
      <c r="Z77" s="59"/>
    </row>
    <row r="78" ht="12.75" customHeight="1">
      <c r="A78" s="59"/>
      <c r="B78" s="59"/>
      <c r="C78" s="59"/>
      <c r="D78" s="59"/>
      <c r="E78" s="59"/>
      <c r="F78" s="59"/>
      <c r="G78" s="59"/>
      <c r="H78" s="59"/>
      <c r="I78" s="2" t="s">
        <v>176</v>
      </c>
      <c r="J78" s="2"/>
      <c r="K78" s="2"/>
      <c r="L78" s="2"/>
      <c r="M78" s="59"/>
      <c r="N78" s="59"/>
      <c r="O78" s="59"/>
      <c r="P78" s="59"/>
      <c r="Q78" s="62"/>
      <c r="R78" s="59"/>
      <c r="S78" s="59"/>
      <c r="T78" s="59"/>
      <c r="U78" s="59"/>
      <c r="V78" s="59"/>
      <c r="W78" s="59"/>
      <c r="X78" s="59"/>
      <c r="Y78" s="59"/>
      <c r="Z78" s="59"/>
    </row>
    <row r="79" ht="12.75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62"/>
      <c r="R79" s="59"/>
      <c r="S79" s="59"/>
      <c r="T79" s="59"/>
      <c r="U79" s="59"/>
      <c r="V79" s="59"/>
      <c r="W79" s="59"/>
      <c r="X79" s="59"/>
      <c r="Y79" s="59"/>
      <c r="Z79" s="59"/>
    </row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1:A12"/>
    <mergeCell ref="B11:B12"/>
    <mergeCell ref="C11:C12"/>
    <mergeCell ref="D11:D12"/>
    <mergeCell ref="E11:I11"/>
    <mergeCell ref="J11:L11"/>
    <mergeCell ref="M11:N11"/>
    <mergeCell ref="A13:D13"/>
  </mergeCells>
  <printOptions/>
  <pageMargins bottom="0.1968503937007874" footer="0.0" header="0.0" left="0.5118110236220472" right="0.31496062992125984" top="0.35433070866141736"/>
  <pageSetup paperSize="9"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2.71"/>
    <col customWidth="1" min="3" max="3" width="1.71"/>
    <col customWidth="1" min="4" max="4" width="37.43"/>
    <col customWidth="1" min="5" max="5" width="7.71"/>
    <col customWidth="1" min="6" max="11" width="8.0"/>
    <col customWidth="1" min="12" max="12" width="7.0"/>
    <col customWidth="1" min="13" max="13" width="10.57"/>
    <col customWidth="1" min="14" max="16" width="7.14"/>
    <col customWidth="1" min="17" max="20" width="7.29"/>
    <col customWidth="1" min="21" max="21" width="0.43"/>
    <col customWidth="1" min="22" max="24" width="8.71"/>
    <col customWidth="1" min="25" max="25" width="2.14"/>
    <col customWidth="1" min="26" max="26" width="7.29"/>
    <col customWidth="1" min="27" max="27" width="7.14"/>
    <col customWidth="1" min="28" max="3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3"/>
    </row>
    <row r="4" ht="14.25" customHeight="1">
      <c r="A4" s="4" t="s">
        <v>4</v>
      </c>
      <c r="B4" s="2"/>
      <c r="C4" s="4" t="s">
        <v>2</v>
      </c>
      <c r="D4" s="8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6"/>
      <c r="AA6" s="7"/>
    </row>
    <row r="7" ht="14.25" customHeight="1">
      <c r="A7" s="4" t="s">
        <v>10</v>
      </c>
      <c r="B7" s="2"/>
      <c r="C7" s="4" t="s">
        <v>2</v>
      </c>
      <c r="D7" s="8" t="s">
        <v>11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6"/>
      <c r="AA7" s="7"/>
    </row>
    <row r="8" ht="14.25" customHeight="1">
      <c r="A8" s="4" t="s">
        <v>12</v>
      </c>
      <c r="B8" s="2"/>
      <c r="C8" s="4" t="s">
        <v>2</v>
      </c>
      <c r="D8" s="9" t="s">
        <v>197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/>
      <c r="AA8" s="7"/>
    </row>
    <row r="9" ht="14.25" customHeight="1">
      <c r="A9" s="4" t="s">
        <v>14</v>
      </c>
      <c r="B9" s="2"/>
      <c r="C9" s="4" t="s">
        <v>2</v>
      </c>
      <c r="D9" s="9" t="s">
        <v>198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2"/>
      <c r="Z10" s="2"/>
      <c r="AA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  <c r="Q11" s="159"/>
      <c r="R11" s="159"/>
      <c r="S11" s="159"/>
      <c r="T11" s="17" t="s">
        <v>22</v>
      </c>
      <c r="U11" s="18"/>
      <c r="V11" s="19"/>
      <c r="W11" s="20" t="s">
        <v>23</v>
      </c>
      <c r="X11" s="21"/>
      <c r="Y11" s="22"/>
      <c r="Z11" s="22"/>
      <c r="AA11" s="23"/>
      <c r="AB11" s="24"/>
      <c r="AC11" s="24"/>
      <c r="AD11" s="24"/>
      <c r="AE11" s="24"/>
      <c r="AF11" s="24"/>
      <c r="AG11" s="24"/>
      <c r="AH11" s="24"/>
      <c r="AI11" s="24"/>
      <c r="AJ11" s="24"/>
    </row>
    <row r="12" ht="25.5" customHeight="1">
      <c r="A12" s="25"/>
      <c r="B12" s="25"/>
      <c r="C12" s="25"/>
      <c r="D12" s="26"/>
      <c r="E12" s="27" t="s">
        <v>24</v>
      </c>
      <c r="F12" s="160"/>
      <c r="G12" s="160"/>
      <c r="H12" s="160"/>
      <c r="I12" s="160"/>
      <c r="J12" s="160"/>
      <c r="K12" s="28" t="s">
        <v>25</v>
      </c>
      <c r="L12" s="28" t="s">
        <v>26</v>
      </c>
      <c r="M12" s="27" t="s">
        <v>27</v>
      </c>
      <c r="N12" s="27"/>
      <c r="O12" s="27"/>
      <c r="P12" s="27" t="s">
        <v>28</v>
      </c>
      <c r="Q12" s="160"/>
      <c r="R12" s="160"/>
      <c r="S12" s="160"/>
      <c r="T12" s="28" t="s">
        <v>29</v>
      </c>
      <c r="U12" s="29" t="s">
        <v>30</v>
      </c>
      <c r="V12" s="30" t="s">
        <v>31</v>
      </c>
      <c r="W12" s="31" t="s">
        <v>32</v>
      </c>
      <c r="X12" s="31" t="s">
        <v>33</v>
      </c>
      <c r="Y12" s="22"/>
      <c r="Z12" s="22"/>
      <c r="AA12" s="23"/>
      <c r="AB12" s="24"/>
      <c r="AC12" s="24"/>
      <c r="AD12" s="24"/>
      <c r="AE12" s="24"/>
      <c r="AF12" s="24"/>
      <c r="AG12" s="24"/>
      <c r="AH12" s="24"/>
      <c r="AI12" s="24"/>
      <c r="AJ12" s="24"/>
    </row>
    <row r="13" ht="14.25" customHeight="1">
      <c r="A13" s="32" t="s">
        <v>34</v>
      </c>
      <c r="B13" s="15"/>
      <c r="C13" s="15"/>
      <c r="D13" s="16"/>
      <c r="E13" s="33">
        <v>10.0</v>
      </c>
      <c r="F13" s="161" t="s">
        <v>199</v>
      </c>
      <c r="G13" s="161" t="s">
        <v>200</v>
      </c>
      <c r="H13" s="161" t="s">
        <v>201</v>
      </c>
      <c r="I13" s="161" t="s">
        <v>202</v>
      </c>
      <c r="J13" s="161" t="s">
        <v>203</v>
      </c>
      <c r="K13" s="33">
        <v>20.0</v>
      </c>
      <c r="L13" s="33">
        <v>20.0</v>
      </c>
      <c r="M13" s="33"/>
      <c r="N13" s="161" t="s">
        <v>204</v>
      </c>
      <c r="O13" s="161" t="s">
        <v>205</v>
      </c>
      <c r="P13" s="33">
        <v>25.0</v>
      </c>
      <c r="Q13" s="161" t="s">
        <v>201</v>
      </c>
      <c r="R13" s="161" t="s">
        <v>202</v>
      </c>
      <c r="S13" s="161" t="s">
        <v>203</v>
      </c>
      <c r="T13" s="33">
        <v>25.0</v>
      </c>
      <c r="U13" s="34"/>
      <c r="V13" s="35">
        <v>100.0</v>
      </c>
      <c r="W13" s="33">
        <f>INT(E13)+INT(K13)+INT(L13)+INT(M13)+INT(P13)+INT(T13)</f>
        <v>100</v>
      </c>
      <c r="X13" s="33"/>
      <c r="Y13" s="34"/>
      <c r="Z13" s="36" t="s">
        <v>35</v>
      </c>
      <c r="AA13" s="37" t="s">
        <v>36</v>
      </c>
      <c r="AB13" s="38"/>
      <c r="AC13" s="38"/>
      <c r="AD13" s="38"/>
      <c r="AE13" s="38"/>
      <c r="AF13" s="38"/>
      <c r="AG13" s="38"/>
      <c r="AH13" s="38"/>
      <c r="AI13" s="38"/>
      <c r="AJ13" s="38"/>
    </row>
    <row r="14" ht="24.0" customHeight="1">
      <c r="A14" s="39" t="s">
        <v>37</v>
      </c>
      <c r="B14" s="40">
        <v>2.11200301E8</v>
      </c>
      <c r="C14" s="41"/>
      <c r="D14" s="42" t="s">
        <v>170</v>
      </c>
      <c r="E14" s="162">
        <f>19/26*100</f>
        <v>73.07692308</v>
      </c>
      <c r="F14" s="130"/>
      <c r="G14" s="43">
        <v>0.0</v>
      </c>
      <c r="H14" s="130"/>
      <c r="I14" s="130"/>
      <c r="J14" s="130"/>
      <c r="K14" s="45"/>
      <c r="L14" s="45"/>
      <c r="M14" s="45"/>
      <c r="N14" s="45"/>
      <c r="O14" s="45"/>
      <c r="P14" s="44">
        <v>0.0</v>
      </c>
      <c r="Q14" s="45"/>
      <c r="R14" s="45"/>
      <c r="S14" s="45"/>
      <c r="T14" s="45"/>
      <c r="U14" s="46"/>
      <c r="V14" s="47">
        <f t="shared" ref="V14:V47" si="1">IF(INT(AA14)=0,Z14,IF(INT(Z14)&gt;INT(AA14),Z14,AA14))</f>
        <v>7.307692308</v>
      </c>
      <c r="W14" s="48">
        <f t="shared" ref="W14:W47" si="2">V14</f>
        <v>7.307692308</v>
      </c>
      <c r="X14" s="49" t="str">
        <f t="shared" ref="X14:X47" si="3">IF(W14&gt;=80,"A",IF(W14&gt;=75,"AB",IF(W14&gt;=70,"B",IF(W14&gt;=65,"BC",IF(W14&gt;=60,"C",IF(W14&gt;=50,"D","E"))))))</f>
        <v>E</v>
      </c>
      <c r="Y14" s="46" t="s">
        <v>39</v>
      </c>
      <c r="Z14" s="45">
        <v>0.0</v>
      </c>
      <c r="AA14" s="47">
        <f>IF(V13&gt;0,((E14/V13)*((E13/W13)*100))+((K14/V13)*((K13/W13)*100))+((L14/V13)*((L13/W13)*100))+((M14/V13)*((M13/W13)*100))+((P14/V13)*((P13/W13)*100))+(IF((T14/V13)*((T13/W13)*100)&gt;(U14/V13)*((T13/W13)*100),(T14/V13)*((T13/W13)*100),(U14/V13)*((T13/W13)*100))))</f>
        <v>7.307692308</v>
      </c>
      <c r="AB14" s="2"/>
      <c r="AC14" s="2"/>
      <c r="AD14" s="2"/>
      <c r="AE14" s="2"/>
      <c r="AF14" s="2"/>
      <c r="AG14" s="2"/>
      <c r="AH14" s="2"/>
      <c r="AI14" s="2"/>
      <c r="AJ14" s="2"/>
    </row>
    <row r="15" ht="24.0" customHeight="1">
      <c r="A15" s="39" t="s">
        <v>40</v>
      </c>
      <c r="B15" s="40">
        <v>2.1120031E8</v>
      </c>
      <c r="C15" s="41"/>
      <c r="D15" s="42" t="s">
        <v>171</v>
      </c>
      <c r="E15" s="162">
        <f>15/26*100</f>
        <v>57.69230769</v>
      </c>
      <c r="F15" s="130"/>
      <c r="G15" s="43">
        <v>0.0</v>
      </c>
      <c r="H15" s="130"/>
      <c r="I15" s="130"/>
      <c r="J15" s="130"/>
      <c r="K15" s="45"/>
      <c r="L15" s="45"/>
      <c r="M15" s="45"/>
      <c r="N15" s="45"/>
      <c r="O15" s="45"/>
      <c r="P15" s="44">
        <v>0.0</v>
      </c>
      <c r="Q15" s="45"/>
      <c r="R15" s="45"/>
      <c r="S15" s="45"/>
      <c r="T15" s="45"/>
      <c r="U15" s="46"/>
      <c r="V15" s="47">
        <f t="shared" si="1"/>
        <v>5.769230769</v>
      </c>
      <c r="W15" s="48">
        <f t="shared" si="2"/>
        <v>5.769230769</v>
      </c>
      <c r="X15" s="49" t="str">
        <f t="shared" si="3"/>
        <v>E</v>
      </c>
      <c r="Y15" s="46" t="s">
        <v>39</v>
      </c>
      <c r="Z15" s="45">
        <v>0.0</v>
      </c>
      <c r="AA15" s="47">
        <f>IF(V13&gt;0,((E15/V13)*((E13/W13)*100))+((K15/V13)*((K13/W13)*100))+((L15/V13)*((L13/W13)*100))+((M15/V13)*((M13/W13)*100))+((P15/V13)*((P13/W13)*100))+(IF((T15/V13)*((T13/W13)*100)&gt;(U15/V13)*((T13/W13)*100),(T15/V13)*((T13/W13)*100),(U15/V13)*((T13/W13)*100))))</f>
        <v>5.769230769</v>
      </c>
      <c r="AB15" s="2"/>
      <c r="AC15" s="2"/>
      <c r="AD15" s="2"/>
      <c r="AE15" s="2"/>
      <c r="AF15" s="2"/>
      <c r="AG15" s="2"/>
      <c r="AH15" s="2"/>
      <c r="AI15" s="2"/>
      <c r="AJ15" s="2"/>
    </row>
    <row r="16" ht="24.0" customHeight="1">
      <c r="A16" s="39" t="s">
        <v>42</v>
      </c>
      <c r="B16" s="40">
        <v>2.21200335E8</v>
      </c>
      <c r="C16" s="41"/>
      <c r="D16" s="42" t="s">
        <v>38</v>
      </c>
      <c r="E16" s="162">
        <f>21/26*100</f>
        <v>80.76923077</v>
      </c>
      <c r="F16" s="130"/>
      <c r="G16" s="43">
        <v>80.0</v>
      </c>
      <c r="H16" s="130"/>
      <c r="I16" s="130"/>
      <c r="J16" s="130"/>
      <c r="K16" s="45"/>
      <c r="L16" s="45"/>
      <c r="M16" s="45"/>
      <c r="N16" s="45"/>
      <c r="O16" s="45"/>
      <c r="P16" s="44">
        <v>83.0</v>
      </c>
      <c r="Q16" s="45"/>
      <c r="R16" s="45"/>
      <c r="S16" s="45"/>
      <c r="T16" s="45"/>
      <c r="U16" s="46"/>
      <c r="V16" s="47">
        <f t="shared" si="1"/>
        <v>28.82692308</v>
      </c>
      <c r="W16" s="48">
        <f t="shared" si="2"/>
        <v>28.82692308</v>
      </c>
      <c r="X16" s="49" t="str">
        <f t="shared" si="3"/>
        <v>E</v>
      </c>
      <c r="Y16" s="46" t="s">
        <v>39</v>
      </c>
      <c r="Z16" s="45">
        <v>0.0</v>
      </c>
      <c r="AA16" s="47">
        <f>IF(V13&gt;0,((E16/V13)*((E13/W13)*100))+((K16/V13)*((K13/W13)*100))+((L16/V13)*((L13/W13)*100))+((M16/V13)*((M13/W13)*100))+((P16/V13)*((P13/W13)*100))+(IF((T16/V13)*((T13/W13)*100)&gt;(U16/V13)*((T13/W13)*100),(T16/V13)*((T13/W13)*100),(U16/V13)*((T13/W13)*100))))</f>
        <v>28.82692308</v>
      </c>
      <c r="AB16" s="2"/>
      <c r="AC16" s="2"/>
      <c r="AD16" s="2"/>
      <c r="AE16" s="2"/>
      <c r="AF16" s="2"/>
      <c r="AG16" s="2"/>
      <c r="AH16" s="2"/>
      <c r="AI16" s="2"/>
      <c r="AJ16" s="2"/>
    </row>
    <row r="17" ht="24.0" customHeight="1">
      <c r="A17" s="39" t="s">
        <v>44</v>
      </c>
      <c r="B17" s="40">
        <v>2.21200336E8</v>
      </c>
      <c r="C17" s="41"/>
      <c r="D17" s="42" t="s">
        <v>41</v>
      </c>
      <c r="E17" s="162">
        <f>18/26*100</f>
        <v>69.23076923</v>
      </c>
      <c r="F17" s="130"/>
      <c r="G17" s="43">
        <v>80.0</v>
      </c>
      <c r="H17" s="130"/>
      <c r="I17" s="130"/>
      <c r="J17" s="130"/>
      <c r="K17" s="45"/>
      <c r="L17" s="45"/>
      <c r="M17" s="45"/>
      <c r="N17" s="45"/>
      <c r="O17" s="45"/>
      <c r="P17" s="44">
        <v>83.0</v>
      </c>
      <c r="Q17" s="45"/>
      <c r="R17" s="45"/>
      <c r="S17" s="45"/>
      <c r="T17" s="45"/>
      <c r="U17" s="46"/>
      <c r="V17" s="47">
        <f t="shared" si="1"/>
        <v>27.67307692</v>
      </c>
      <c r="W17" s="48">
        <f t="shared" si="2"/>
        <v>27.67307692</v>
      </c>
      <c r="X17" s="49" t="str">
        <f t="shared" si="3"/>
        <v>E</v>
      </c>
      <c r="Y17" s="46" t="s">
        <v>39</v>
      </c>
      <c r="Z17" s="45">
        <v>0.0</v>
      </c>
      <c r="AA17" s="47">
        <f>IF(V13&gt;0,((E17/V13)*((E13/W13)*100))+((K17/V13)*((K13/W13)*100))+((L17/V13)*((L13/W13)*100))+((M17/V13)*((M13/W13)*100))+((P17/V13)*((P13/W13)*100))+(IF((T17/V13)*((T13/W13)*100)&gt;(U17/V13)*((T13/W13)*100),(T17/V13)*((T13/W13)*100),(U17/V13)*((T13/W13)*100))))</f>
        <v>27.67307692</v>
      </c>
      <c r="AB17" s="2"/>
      <c r="AC17" s="2"/>
      <c r="AD17" s="2"/>
      <c r="AE17" s="2"/>
      <c r="AF17" s="2"/>
      <c r="AG17" s="2"/>
      <c r="AH17" s="2"/>
      <c r="AI17" s="2"/>
      <c r="AJ17" s="2"/>
    </row>
    <row r="18" ht="24.0" customHeight="1">
      <c r="A18" s="39" t="s">
        <v>46</v>
      </c>
      <c r="B18" s="40">
        <v>2.21200337E8</v>
      </c>
      <c r="C18" s="41"/>
      <c r="D18" s="42" t="s">
        <v>43</v>
      </c>
      <c r="E18" s="162">
        <f>23/26*100</f>
        <v>88.46153846</v>
      </c>
      <c r="F18" s="130"/>
      <c r="G18" s="43">
        <v>80.0</v>
      </c>
      <c r="H18" s="130"/>
      <c r="I18" s="130"/>
      <c r="J18" s="130"/>
      <c r="K18" s="45"/>
      <c r="L18" s="45"/>
      <c r="M18" s="45"/>
      <c r="N18" s="45"/>
      <c r="O18" s="45"/>
      <c r="P18" s="44">
        <v>83.0</v>
      </c>
      <c r="Q18" s="45"/>
      <c r="R18" s="45"/>
      <c r="S18" s="45"/>
      <c r="T18" s="45"/>
      <c r="U18" s="46"/>
      <c r="V18" s="47">
        <f t="shared" si="1"/>
        <v>29.59615385</v>
      </c>
      <c r="W18" s="48">
        <f t="shared" si="2"/>
        <v>29.59615385</v>
      </c>
      <c r="X18" s="49" t="str">
        <f t="shared" si="3"/>
        <v>E</v>
      </c>
      <c r="Y18" s="46" t="s">
        <v>39</v>
      </c>
      <c r="Z18" s="45">
        <v>0.0</v>
      </c>
      <c r="AA18" s="47">
        <f>IF(V13&gt;0,((E18/V13)*((E13/W13)*100))+((K18/V13)*((K13/W13)*100))+((L18/V13)*((L13/W13)*100))+((M18/V13)*((M13/W13)*100))+((P18/V13)*((P13/W13)*100))+(IF((T18/V13)*((T13/W13)*100)&gt;(U18/V13)*((T13/W13)*100),(T18/V13)*((T13/W13)*100),(U18/V13)*((T13/W13)*100))))</f>
        <v>29.59615385</v>
      </c>
      <c r="AB18" s="2"/>
      <c r="AC18" s="2"/>
      <c r="AD18" s="2"/>
      <c r="AE18" s="2"/>
      <c r="AF18" s="2"/>
      <c r="AG18" s="2"/>
      <c r="AH18" s="2"/>
      <c r="AI18" s="2"/>
      <c r="AJ18" s="2"/>
    </row>
    <row r="19" ht="24.0" customHeight="1">
      <c r="A19" s="39" t="s">
        <v>5</v>
      </c>
      <c r="B19" s="40">
        <v>2.21200338E8</v>
      </c>
      <c r="C19" s="41"/>
      <c r="D19" s="42" t="s">
        <v>45</v>
      </c>
      <c r="E19" s="162">
        <f>21/26*100</f>
        <v>80.76923077</v>
      </c>
      <c r="F19" s="130"/>
      <c r="G19" s="43">
        <v>80.0</v>
      </c>
      <c r="H19" s="130"/>
      <c r="I19" s="130"/>
      <c r="J19" s="130"/>
      <c r="K19" s="45"/>
      <c r="L19" s="45"/>
      <c r="M19" s="45"/>
      <c r="N19" s="45"/>
      <c r="O19" s="45"/>
      <c r="P19" s="44">
        <v>83.0</v>
      </c>
      <c r="Q19" s="45"/>
      <c r="R19" s="45"/>
      <c r="S19" s="45"/>
      <c r="T19" s="45"/>
      <c r="U19" s="46"/>
      <c r="V19" s="47">
        <f t="shared" si="1"/>
        <v>28.82692308</v>
      </c>
      <c r="W19" s="48">
        <f t="shared" si="2"/>
        <v>28.82692308</v>
      </c>
      <c r="X19" s="49" t="str">
        <f t="shared" si="3"/>
        <v>E</v>
      </c>
      <c r="Y19" s="46" t="s">
        <v>39</v>
      </c>
      <c r="Z19" s="45">
        <v>0.0</v>
      </c>
      <c r="AA19" s="47">
        <f>IF(V13&gt;0,((E19/V13)*((E13/W13)*100))+((K19/V13)*((K13/W13)*100))+((L19/V13)*((L13/W13)*100))+((M19/V13)*((M13/W13)*100))+((P19/V13)*((P13/W13)*100))+(IF((T19/V13)*((T13/W13)*100)&gt;(U19/V13)*((T13/W13)*100),(T19/V13)*((T13/W13)*100),(U19/V13)*((T13/W13)*100))))</f>
        <v>28.82692308</v>
      </c>
      <c r="AB19" s="2"/>
      <c r="AC19" s="2"/>
      <c r="AD19" s="2"/>
      <c r="AE19" s="2"/>
      <c r="AF19" s="2"/>
      <c r="AG19" s="2"/>
      <c r="AH19" s="2"/>
      <c r="AI19" s="2"/>
      <c r="AJ19" s="2"/>
    </row>
    <row r="20" ht="24.0" customHeight="1">
      <c r="A20" s="39" t="s">
        <v>49</v>
      </c>
      <c r="B20" s="40">
        <v>2.21200339E8</v>
      </c>
      <c r="C20" s="41"/>
      <c r="D20" s="42" t="s">
        <v>47</v>
      </c>
      <c r="E20" s="162">
        <f t="shared" ref="E20:E22" si="4">23/26*100</f>
        <v>88.46153846</v>
      </c>
      <c r="F20" s="130"/>
      <c r="G20" s="43">
        <v>80.0</v>
      </c>
      <c r="H20" s="130"/>
      <c r="I20" s="130"/>
      <c r="J20" s="130"/>
      <c r="K20" s="45"/>
      <c r="L20" s="45"/>
      <c r="M20" s="45"/>
      <c r="N20" s="45"/>
      <c r="O20" s="45"/>
      <c r="P20" s="44">
        <v>83.0</v>
      </c>
      <c r="Q20" s="45"/>
      <c r="R20" s="45"/>
      <c r="S20" s="45"/>
      <c r="T20" s="45"/>
      <c r="U20" s="46"/>
      <c r="V20" s="47">
        <f t="shared" si="1"/>
        <v>29.59615385</v>
      </c>
      <c r="W20" s="48">
        <f t="shared" si="2"/>
        <v>29.59615385</v>
      </c>
      <c r="X20" s="49" t="str">
        <f t="shared" si="3"/>
        <v>E</v>
      </c>
      <c r="Y20" s="46" t="s">
        <v>39</v>
      </c>
      <c r="Z20" s="45">
        <v>0.0</v>
      </c>
      <c r="AA20" s="47">
        <f>IF(V13&gt;0,((E20/V13)*((E13/W13)*100))+((K20/V13)*((K13/W13)*100))+((L20/V13)*((L13/W13)*100))+((M20/V13)*((M13/W13)*100))+((P20/V13)*((P13/W13)*100))+(IF((T20/V13)*((T13/W13)*100)&gt;(U20/V13)*((T13/W13)*100),(T20/V13)*((T13/W13)*100),(U20/V13)*((T13/W13)*100))))</f>
        <v>29.59615385</v>
      </c>
      <c r="AB20" s="2"/>
      <c r="AC20" s="2"/>
      <c r="AD20" s="2"/>
      <c r="AE20" s="2"/>
      <c r="AF20" s="2"/>
      <c r="AG20" s="2"/>
      <c r="AH20" s="2"/>
      <c r="AI20" s="2"/>
      <c r="AJ20" s="2"/>
    </row>
    <row r="21" ht="24.0" customHeight="1">
      <c r="A21" s="39" t="s">
        <v>51</v>
      </c>
      <c r="B21" s="40">
        <v>2.2120034E8</v>
      </c>
      <c r="C21" s="41"/>
      <c r="D21" s="42" t="s">
        <v>48</v>
      </c>
      <c r="E21" s="162">
        <f t="shared" si="4"/>
        <v>88.46153846</v>
      </c>
      <c r="F21" s="130"/>
      <c r="G21" s="43">
        <v>80.0</v>
      </c>
      <c r="H21" s="130"/>
      <c r="I21" s="130"/>
      <c r="J21" s="130"/>
      <c r="K21" s="45"/>
      <c r="L21" s="45"/>
      <c r="M21" s="45"/>
      <c r="N21" s="45"/>
      <c r="O21" s="45"/>
      <c r="P21" s="44">
        <v>83.0</v>
      </c>
      <c r="Q21" s="45"/>
      <c r="R21" s="45"/>
      <c r="S21" s="45"/>
      <c r="T21" s="45"/>
      <c r="U21" s="46"/>
      <c r="V21" s="47">
        <f t="shared" si="1"/>
        <v>29.59615385</v>
      </c>
      <c r="W21" s="48">
        <f t="shared" si="2"/>
        <v>29.59615385</v>
      </c>
      <c r="X21" s="49" t="str">
        <f t="shared" si="3"/>
        <v>E</v>
      </c>
      <c r="Y21" s="46" t="s">
        <v>39</v>
      </c>
      <c r="Z21" s="45">
        <v>0.0</v>
      </c>
      <c r="AA21" s="47">
        <f>IF(V13&gt;0,((E21/V13)*((E13/W13)*100))+((K21/V13)*((K13/W13)*100))+((L21/V13)*((L13/W13)*100))+((M21/V13)*((M13/W13)*100))+((P21/V13)*((P13/W13)*100))+(IF((T21/V13)*((T13/W13)*100)&gt;(U21/V13)*((T13/W13)*100),(T21/V13)*((T13/W13)*100),(U21/V13)*((T13/W13)*100))))</f>
        <v>29.59615385</v>
      </c>
      <c r="AB21" s="2"/>
      <c r="AC21" s="2"/>
      <c r="AD21" s="2"/>
      <c r="AE21" s="2"/>
      <c r="AF21" s="2"/>
      <c r="AG21" s="2"/>
      <c r="AH21" s="2"/>
      <c r="AI21" s="2"/>
      <c r="AJ21" s="2"/>
    </row>
    <row r="22" ht="24.0" customHeight="1">
      <c r="A22" s="39" t="s">
        <v>53</v>
      </c>
      <c r="B22" s="40">
        <v>2.21200342E8</v>
      </c>
      <c r="C22" s="41"/>
      <c r="D22" s="42" t="s">
        <v>50</v>
      </c>
      <c r="E22" s="162">
        <f t="shared" si="4"/>
        <v>88.46153846</v>
      </c>
      <c r="F22" s="130"/>
      <c r="G22" s="43">
        <v>80.0</v>
      </c>
      <c r="H22" s="130"/>
      <c r="I22" s="130"/>
      <c r="J22" s="130"/>
      <c r="K22" s="45"/>
      <c r="L22" s="45"/>
      <c r="M22" s="45"/>
      <c r="N22" s="45"/>
      <c r="O22" s="45"/>
      <c r="P22" s="44">
        <v>83.0</v>
      </c>
      <c r="Q22" s="45"/>
      <c r="R22" s="45"/>
      <c r="S22" s="45"/>
      <c r="T22" s="45"/>
      <c r="U22" s="46"/>
      <c r="V22" s="47">
        <f t="shared" si="1"/>
        <v>29.59615385</v>
      </c>
      <c r="W22" s="48">
        <f t="shared" si="2"/>
        <v>29.59615385</v>
      </c>
      <c r="X22" s="49" t="str">
        <f t="shared" si="3"/>
        <v>E</v>
      </c>
      <c r="Y22" s="46" t="s">
        <v>39</v>
      </c>
      <c r="Z22" s="45">
        <v>0.0</v>
      </c>
      <c r="AA22" s="47">
        <f>IF(V13&gt;0,((E22/V13)*((E13/W13)*100))+((K22/V13)*((K13/W13)*100))+((L22/V13)*((L13/W13)*100))+((M22/V13)*((M13/W13)*100))+((P22/V13)*((P13/W13)*100))+(IF((T22/V13)*((T13/W13)*100)&gt;(U22/V13)*((T13/W13)*100),(T22/V13)*((T13/W13)*100),(U22/V13)*((T13/W13)*100))))</f>
        <v>29.59615385</v>
      </c>
      <c r="AB22" s="2"/>
      <c r="AC22" s="2"/>
      <c r="AD22" s="2"/>
      <c r="AE22" s="2"/>
      <c r="AF22" s="2"/>
      <c r="AG22" s="2"/>
      <c r="AH22" s="2"/>
      <c r="AI22" s="2"/>
      <c r="AJ22" s="2"/>
    </row>
    <row r="23" ht="24.0" customHeight="1">
      <c r="A23" s="39" t="s">
        <v>55</v>
      </c>
      <c r="B23" s="40">
        <v>2.21200344E8</v>
      </c>
      <c r="C23" s="41"/>
      <c r="D23" s="42" t="s">
        <v>52</v>
      </c>
      <c r="E23" s="162">
        <f>25/26*100</f>
        <v>96.15384615</v>
      </c>
      <c r="F23" s="130"/>
      <c r="G23" s="43">
        <v>80.0</v>
      </c>
      <c r="H23" s="130"/>
      <c r="I23" s="130"/>
      <c r="J23" s="130"/>
      <c r="K23" s="45"/>
      <c r="L23" s="45"/>
      <c r="M23" s="45"/>
      <c r="N23" s="45"/>
      <c r="O23" s="45"/>
      <c r="P23" s="44">
        <v>83.0</v>
      </c>
      <c r="Q23" s="45"/>
      <c r="R23" s="45"/>
      <c r="S23" s="45"/>
      <c r="T23" s="45"/>
      <c r="U23" s="46"/>
      <c r="V23" s="47">
        <f t="shared" si="1"/>
        <v>30.36538462</v>
      </c>
      <c r="W23" s="48">
        <f t="shared" si="2"/>
        <v>30.36538462</v>
      </c>
      <c r="X23" s="49" t="str">
        <f t="shared" si="3"/>
        <v>E</v>
      </c>
      <c r="Y23" s="46" t="s">
        <v>39</v>
      </c>
      <c r="Z23" s="45">
        <v>0.0</v>
      </c>
      <c r="AA23" s="47">
        <f>IF(V13&gt;0,((E23/V13)*((E13/W13)*100))+((K23/V13)*((K13/W13)*100))+((L23/V13)*((L13/W13)*100))+((M23/V13)*((M13/W13)*100))+((P23/V13)*((P13/W13)*100))+(IF((T23/V13)*((T13/W13)*100)&gt;(U23/V13)*((T13/W13)*100),(T23/V13)*((T13/W13)*100),(U23/V13)*((T13/W13)*100))))</f>
        <v>30.36538462</v>
      </c>
      <c r="AB23" s="2"/>
      <c r="AC23" s="2"/>
      <c r="AD23" s="2"/>
      <c r="AE23" s="2"/>
      <c r="AF23" s="2"/>
      <c r="AG23" s="2"/>
      <c r="AH23" s="2"/>
      <c r="AI23" s="2"/>
      <c r="AJ23" s="2"/>
    </row>
    <row r="24" ht="24.0" customHeight="1">
      <c r="A24" s="39" t="s">
        <v>57</v>
      </c>
      <c r="B24" s="40">
        <v>2.21200346E8</v>
      </c>
      <c r="C24" s="41"/>
      <c r="D24" s="42" t="s">
        <v>54</v>
      </c>
      <c r="E24" s="162">
        <f>22/26*100</f>
        <v>84.61538462</v>
      </c>
      <c r="F24" s="130"/>
      <c r="G24" s="43">
        <v>80.0</v>
      </c>
      <c r="H24" s="130"/>
      <c r="I24" s="130"/>
      <c r="J24" s="130"/>
      <c r="K24" s="45"/>
      <c r="L24" s="45"/>
      <c r="M24" s="45"/>
      <c r="N24" s="45"/>
      <c r="O24" s="45"/>
      <c r="P24" s="44">
        <v>83.0</v>
      </c>
      <c r="Q24" s="45"/>
      <c r="R24" s="45"/>
      <c r="S24" s="45"/>
      <c r="T24" s="45"/>
      <c r="U24" s="46"/>
      <c r="V24" s="47">
        <f t="shared" si="1"/>
        <v>29.21153846</v>
      </c>
      <c r="W24" s="48">
        <f t="shared" si="2"/>
        <v>29.21153846</v>
      </c>
      <c r="X24" s="49" t="str">
        <f t="shared" si="3"/>
        <v>E</v>
      </c>
      <c r="Y24" s="46" t="s">
        <v>39</v>
      </c>
      <c r="Z24" s="45">
        <v>0.0</v>
      </c>
      <c r="AA24" s="47">
        <f>IF(V13&gt;0,((E24/V13)*((E13/W13)*100))+((K24/V13)*((K13/W13)*100))+((L24/V13)*((L13/W13)*100))+((M24/V13)*((M13/W13)*100))+((P24/V13)*((P13/W13)*100))+(IF((T24/V13)*((T13/W13)*100)&gt;(U24/V13)*((T13/W13)*100),(T24/V13)*((T13/W13)*100),(U24/V13)*((T13/W13)*100))))</f>
        <v>29.21153846</v>
      </c>
      <c r="AB24" s="2"/>
      <c r="AC24" s="2"/>
      <c r="AD24" s="2"/>
      <c r="AE24" s="2"/>
      <c r="AF24" s="2"/>
      <c r="AG24" s="2"/>
      <c r="AH24" s="2"/>
      <c r="AI24" s="2"/>
      <c r="AJ24" s="2"/>
    </row>
    <row r="25" ht="24.0" customHeight="1">
      <c r="A25" s="39" t="s">
        <v>59</v>
      </c>
      <c r="B25" s="40">
        <v>2.21200348E8</v>
      </c>
      <c r="C25" s="41"/>
      <c r="D25" s="42" t="s">
        <v>56</v>
      </c>
      <c r="E25" s="162">
        <f>23/26*100</f>
        <v>88.46153846</v>
      </c>
      <c r="F25" s="130"/>
      <c r="G25" s="43">
        <v>80.0</v>
      </c>
      <c r="H25" s="130"/>
      <c r="I25" s="130"/>
      <c r="J25" s="130"/>
      <c r="K25" s="45"/>
      <c r="L25" s="45"/>
      <c r="M25" s="45"/>
      <c r="N25" s="45"/>
      <c r="O25" s="45"/>
      <c r="P25" s="44">
        <v>83.0</v>
      </c>
      <c r="Q25" s="45"/>
      <c r="R25" s="45"/>
      <c r="S25" s="45"/>
      <c r="T25" s="45"/>
      <c r="U25" s="46"/>
      <c r="V25" s="47">
        <f t="shared" si="1"/>
        <v>29.59615385</v>
      </c>
      <c r="W25" s="48">
        <f t="shared" si="2"/>
        <v>29.59615385</v>
      </c>
      <c r="X25" s="49" t="str">
        <f t="shared" si="3"/>
        <v>E</v>
      </c>
      <c r="Y25" s="46" t="s">
        <v>39</v>
      </c>
      <c r="Z25" s="45">
        <v>0.0</v>
      </c>
      <c r="AA25" s="47">
        <f>IF(V13&gt;0,((E25/V13)*((E13/W13)*100))+((K25/V13)*((K13/W13)*100))+((L25/V13)*((L13/W13)*100))+((M25/V13)*((M13/W13)*100))+((P25/V13)*((P13/W13)*100))+(IF((T25/V13)*((T13/W13)*100)&gt;(U25/V13)*((T13/W13)*100),(T25/V13)*((T13/W13)*100),(U25/V13)*((T13/W13)*100))))</f>
        <v>29.59615385</v>
      </c>
      <c r="AB25" s="2"/>
      <c r="AC25" s="2"/>
      <c r="AD25" s="2"/>
      <c r="AE25" s="2"/>
      <c r="AF25" s="2"/>
      <c r="AG25" s="2"/>
      <c r="AH25" s="2"/>
      <c r="AI25" s="2"/>
      <c r="AJ25" s="2"/>
    </row>
    <row r="26" ht="24.0" customHeight="1">
      <c r="A26" s="39" t="s">
        <v>61</v>
      </c>
      <c r="B26" s="40">
        <v>2.21200349E8</v>
      </c>
      <c r="C26" s="41"/>
      <c r="D26" s="42" t="s">
        <v>58</v>
      </c>
      <c r="E26" s="162">
        <f>25/26*100</f>
        <v>96.15384615</v>
      </c>
      <c r="F26" s="130"/>
      <c r="G26" s="43">
        <v>80.0</v>
      </c>
      <c r="H26" s="130"/>
      <c r="I26" s="130"/>
      <c r="J26" s="130"/>
      <c r="K26" s="45"/>
      <c r="L26" s="45"/>
      <c r="M26" s="45"/>
      <c r="N26" s="45"/>
      <c r="O26" s="45"/>
      <c r="P26" s="44">
        <v>83.0</v>
      </c>
      <c r="Q26" s="45"/>
      <c r="R26" s="45"/>
      <c r="S26" s="45"/>
      <c r="T26" s="45"/>
      <c r="U26" s="46"/>
      <c r="V26" s="47">
        <f t="shared" si="1"/>
        <v>30.36538462</v>
      </c>
      <c r="W26" s="48">
        <f t="shared" si="2"/>
        <v>30.36538462</v>
      </c>
      <c r="X26" s="49" t="str">
        <f t="shared" si="3"/>
        <v>E</v>
      </c>
      <c r="Y26" s="46" t="s">
        <v>39</v>
      </c>
      <c r="Z26" s="45">
        <v>0.0</v>
      </c>
      <c r="AA26" s="47">
        <f>IF(V13&gt;0,((E26/V13)*((E13/W13)*100))+((K26/V13)*((K13/W13)*100))+((L26/V13)*((L13/W13)*100))+((M26/V13)*((M13/W13)*100))+((P26/V13)*((P13/W13)*100))+(IF((T26/V13)*((T13/W13)*100)&gt;(U26/V13)*((T13/W13)*100),(T26/V13)*((T13/W13)*100),(U26/V13)*((T13/W13)*100))))</f>
        <v>30.36538462</v>
      </c>
      <c r="AB26" s="2"/>
      <c r="AC26" s="2"/>
      <c r="AD26" s="2"/>
      <c r="AE26" s="2"/>
      <c r="AF26" s="2"/>
      <c r="AG26" s="2"/>
      <c r="AH26" s="2"/>
      <c r="AI26" s="2"/>
      <c r="AJ26" s="2"/>
    </row>
    <row r="27" ht="24.0" customHeight="1">
      <c r="A27" s="39" t="s">
        <v>63</v>
      </c>
      <c r="B27" s="40">
        <v>2.21200351E8</v>
      </c>
      <c r="C27" s="41"/>
      <c r="D27" s="42" t="s">
        <v>172</v>
      </c>
      <c r="E27" s="162">
        <f>22/26*100</f>
        <v>84.61538462</v>
      </c>
      <c r="F27" s="130"/>
      <c r="G27" s="43">
        <v>80.0</v>
      </c>
      <c r="H27" s="130"/>
      <c r="I27" s="130"/>
      <c r="J27" s="130"/>
      <c r="K27" s="45"/>
      <c r="L27" s="45"/>
      <c r="M27" s="45"/>
      <c r="N27" s="45"/>
      <c r="O27" s="45"/>
      <c r="P27" s="44">
        <v>83.0</v>
      </c>
      <c r="Q27" s="45"/>
      <c r="R27" s="45"/>
      <c r="S27" s="45"/>
      <c r="T27" s="45"/>
      <c r="U27" s="46"/>
      <c r="V27" s="47">
        <f t="shared" si="1"/>
        <v>29.21153846</v>
      </c>
      <c r="W27" s="48">
        <f t="shared" si="2"/>
        <v>29.21153846</v>
      </c>
      <c r="X27" s="49" t="str">
        <f t="shared" si="3"/>
        <v>E</v>
      </c>
      <c r="Y27" s="46" t="s">
        <v>39</v>
      </c>
      <c r="Z27" s="45">
        <v>0.0</v>
      </c>
      <c r="AA27" s="47">
        <f>IF(V13&gt;0,((E27/V13)*((E13/W13)*100))+((K27/V13)*((K13/W13)*100))+((L27/V13)*((L13/W13)*100))+((M27/V13)*((M13/W13)*100))+((P27/V13)*((P13/W13)*100))+(IF((T27/V13)*((T13/W13)*100)&gt;(U27/V13)*((T13/W13)*100),(T27/V13)*((T13/W13)*100),(U27/V13)*((T13/W13)*100))))</f>
        <v>29.21153846</v>
      </c>
      <c r="AB27" s="2"/>
      <c r="AC27" s="2"/>
      <c r="AD27" s="2"/>
      <c r="AE27" s="2"/>
      <c r="AF27" s="2"/>
      <c r="AG27" s="2"/>
      <c r="AH27" s="2"/>
      <c r="AI27" s="2"/>
      <c r="AJ27" s="2"/>
    </row>
    <row r="28" ht="24.0" customHeight="1">
      <c r="A28" s="39" t="s">
        <v>65</v>
      </c>
      <c r="B28" s="40">
        <v>2.21200352E8</v>
      </c>
      <c r="C28" s="41"/>
      <c r="D28" s="42" t="s">
        <v>60</v>
      </c>
      <c r="E28" s="162">
        <f>24/26*100</f>
        <v>92.30769231</v>
      </c>
      <c r="F28" s="130"/>
      <c r="G28" s="43">
        <v>80.0</v>
      </c>
      <c r="H28" s="130"/>
      <c r="I28" s="130"/>
      <c r="J28" s="130"/>
      <c r="K28" s="45"/>
      <c r="L28" s="45"/>
      <c r="M28" s="45"/>
      <c r="N28" s="45"/>
      <c r="O28" s="45"/>
      <c r="P28" s="44">
        <v>83.0</v>
      </c>
      <c r="Q28" s="45"/>
      <c r="R28" s="45"/>
      <c r="S28" s="45"/>
      <c r="T28" s="45"/>
      <c r="U28" s="46"/>
      <c r="V28" s="47">
        <f t="shared" si="1"/>
        <v>29.98076923</v>
      </c>
      <c r="W28" s="48">
        <f t="shared" si="2"/>
        <v>29.98076923</v>
      </c>
      <c r="X28" s="49" t="str">
        <f t="shared" si="3"/>
        <v>E</v>
      </c>
      <c r="Y28" s="46" t="s">
        <v>39</v>
      </c>
      <c r="Z28" s="45">
        <v>0.0</v>
      </c>
      <c r="AA28" s="47">
        <f>IF(V13&gt;0,((E28/V13)*((E13/W13)*100))+((K28/V13)*((K13/W13)*100))+((L28/V13)*((L13/W13)*100))+((M28/V13)*((M13/W13)*100))+((P28/V13)*((P13/W13)*100))+(IF((T28/V13)*((T13/W13)*100)&gt;(U28/V13)*((T13/W13)*100),(T28/V13)*((T13/W13)*100),(U28/V13)*((T13/W13)*100))))</f>
        <v>29.98076923</v>
      </c>
      <c r="AB28" s="2"/>
      <c r="AC28" s="2"/>
      <c r="AD28" s="2"/>
      <c r="AE28" s="2"/>
      <c r="AF28" s="2"/>
      <c r="AG28" s="2"/>
      <c r="AH28" s="2"/>
      <c r="AI28" s="2"/>
      <c r="AJ28" s="2"/>
    </row>
    <row r="29" ht="24.0" customHeight="1">
      <c r="A29" s="39" t="s">
        <v>67</v>
      </c>
      <c r="B29" s="40">
        <v>2.21200353E8</v>
      </c>
      <c r="C29" s="41"/>
      <c r="D29" s="42" t="s">
        <v>62</v>
      </c>
      <c r="E29" s="162">
        <f>25/26*100</f>
        <v>96.15384615</v>
      </c>
      <c r="F29" s="130"/>
      <c r="G29" s="43">
        <v>30.0</v>
      </c>
      <c r="H29" s="130"/>
      <c r="I29" s="130"/>
      <c r="J29" s="130"/>
      <c r="K29" s="45"/>
      <c r="L29" s="45"/>
      <c r="M29" s="45"/>
      <c r="N29" s="45"/>
      <c r="O29" s="45"/>
      <c r="P29" s="44">
        <v>30.0</v>
      </c>
      <c r="Q29" s="45"/>
      <c r="R29" s="45"/>
      <c r="S29" s="45"/>
      <c r="T29" s="45"/>
      <c r="U29" s="46"/>
      <c r="V29" s="47">
        <f t="shared" si="1"/>
        <v>17.11538462</v>
      </c>
      <c r="W29" s="48">
        <f t="shared" si="2"/>
        <v>17.11538462</v>
      </c>
      <c r="X29" s="49" t="str">
        <f t="shared" si="3"/>
        <v>E</v>
      </c>
      <c r="Y29" s="46" t="s">
        <v>39</v>
      </c>
      <c r="Z29" s="45">
        <v>0.0</v>
      </c>
      <c r="AA29" s="47">
        <f>IF(V13&gt;0,((E29/V13)*((E13/W13)*100))+((K29/V13)*((K13/W13)*100))+((L29/V13)*((L13/W13)*100))+((M29/V13)*((M13/W13)*100))+((P29/V13)*((P13/W13)*100))+(IF((T29/V13)*((T13/W13)*100)&gt;(U29/V13)*((T13/W13)*100),(T29/V13)*((T13/W13)*100),(U29/V13)*((T13/W13)*100))))</f>
        <v>17.11538462</v>
      </c>
      <c r="AB29" s="2"/>
      <c r="AC29" s="2"/>
      <c r="AD29" s="2"/>
      <c r="AE29" s="2"/>
      <c r="AF29" s="2"/>
      <c r="AG29" s="2"/>
      <c r="AH29" s="2"/>
      <c r="AI29" s="2"/>
      <c r="AJ29" s="2"/>
    </row>
    <row r="30" ht="24.0" customHeight="1">
      <c r="A30" s="39" t="s">
        <v>69</v>
      </c>
      <c r="B30" s="40">
        <v>2.21200355E8</v>
      </c>
      <c r="C30" s="41"/>
      <c r="D30" s="42" t="s">
        <v>64</v>
      </c>
      <c r="E30" s="162">
        <f>24/26*100</f>
        <v>92.30769231</v>
      </c>
      <c r="F30" s="130"/>
      <c r="G30" s="43">
        <v>80.0</v>
      </c>
      <c r="H30" s="130"/>
      <c r="I30" s="130"/>
      <c r="J30" s="130"/>
      <c r="K30" s="45"/>
      <c r="L30" s="45"/>
      <c r="M30" s="45"/>
      <c r="N30" s="45"/>
      <c r="O30" s="45"/>
      <c r="P30" s="44">
        <v>83.0</v>
      </c>
      <c r="Q30" s="45"/>
      <c r="R30" s="45"/>
      <c r="S30" s="45"/>
      <c r="T30" s="45"/>
      <c r="U30" s="46"/>
      <c r="V30" s="47">
        <f t="shared" si="1"/>
        <v>29.98076923</v>
      </c>
      <c r="W30" s="48">
        <f t="shared" si="2"/>
        <v>29.98076923</v>
      </c>
      <c r="X30" s="49" t="str">
        <f t="shared" si="3"/>
        <v>E</v>
      </c>
      <c r="Y30" s="46" t="s">
        <v>39</v>
      </c>
      <c r="Z30" s="45">
        <v>0.0</v>
      </c>
      <c r="AA30" s="47">
        <f>IF(V13&gt;0,((E30/V13)*((E13/W13)*100))+((K30/V13)*((K13/W13)*100))+((L30/V13)*((L13/W13)*100))+((M30/V13)*((M13/W13)*100))+((P30/V13)*((P13/W13)*100))+(IF((T30/V13)*((T13/W13)*100)&gt;(U30/V13)*((T13/W13)*100),(T30/V13)*((T13/W13)*100),(U30/V13)*((T13/W13)*100))))</f>
        <v>29.98076923</v>
      </c>
      <c r="AB30" s="2"/>
      <c r="AC30" s="2"/>
      <c r="AD30" s="2"/>
      <c r="AE30" s="2"/>
      <c r="AF30" s="2"/>
      <c r="AG30" s="2"/>
      <c r="AH30" s="2"/>
      <c r="AI30" s="2"/>
      <c r="AJ30" s="2"/>
    </row>
    <row r="31" ht="24.0" customHeight="1">
      <c r="A31" s="39" t="s">
        <v>71</v>
      </c>
      <c r="B31" s="40">
        <v>2.21200356E8</v>
      </c>
      <c r="C31" s="41"/>
      <c r="D31" s="42" t="s">
        <v>66</v>
      </c>
      <c r="E31" s="162">
        <f>23/26*100</f>
        <v>88.46153846</v>
      </c>
      <c r="F31" s="130"/>
      <c r="G31" s="43">
        <v>80.0</v>
      </c>
      <c r="H31" s="130"/>
      <c r="I31" s="130"/>
      <c r="J31" s="130"/>
      <c r="K31" s="45"/>
      <c r="L31" s="45"/>
      <c r="M31" s="45"/>
      <c r="N31" s="45"/>
      <c r="O31" s="45"/>
      <c r="P31" s="44">
        <v>83.0</v>
      </c>
      <c r="Q31" s="45"/>
      <c r="R31" s="45"/>
      <c r="S31" s="45"/>
      <c r="T31" s="45"/>
      <c r="U31" s="46"/>
      <c r="V31" s="47">
        <f t="shared" si="1"/>
        <v>29.59615385</v>
      </c>
      <c r="W31" s="48">
        <f t="shared" si="2"/>
        <v>29.59615385</v>
      </c>
      <c r="X31" s="49" t="str">
        <f t="shared" si="3"/>
        <v>E</v>
      </c>
      <c r="Y31" s="46" t="s">
        <v>39</v>
      </c>
      <c r="Z31" s="45">
        <v>0.0</v>
      </c>
      <c r="AA31" s="47">
        <f>IF(V13&gt;0,((E31/V13)*((E13/W13)*100))+((K31/V13)*((K13/W13)*100))+((L31/V13)*((L13/W13)*100))+((M31/V13)*((M13/W13)*100))+((P31/V13)*((P13/W13)*100))+(IF((T31/V13)*((T13/W13)*100)&gt;(U31/V13)*((T13/W13)*100),(T31/V13)*((T13/W13)*100),(U31/V13)*((T13/W13)*100))))</f>
        <v>29.59615385</v>
      </c>
      <c r="AB31" s="2"/>
      <c r="AC31" s="2"/>
      <c r="AD31" s="2"/>
      <c r="AE31" s="2"/>
      <c r="AF31" s="2"/>
      <c r="AG31" s="2"/>
      <c r="AH31" s="2"/>
      <c r="AI31" s="2"/>
      <c r="AJ31" s="2"/>
    </row>
    <row r="32" ht="24.0" customHeight="1">
      <c r="A32" s="39" t="s">
        <v>73</v>
      </c>
      <c r="B32" s="40">
        <v>2.21200357E8</v>
      </c>
      <c r="C32" s="41"/>
      <c r="D32" s="42" t="s">
        <v>68</v>
      </c>
      <c r="E32" s="162">
        <f>25/26*100</f>
        <v>96.15384615</v>
      </c>
      <c r="F32" s="130"/>
      <c r="G32" s="43">
        <v>80.0</v>
      </c>
      <c r="H32" s="130"/>
      <c r="I32" s="130"/>
      <c r="J32" s="130"/>
      <c r="K32" s="45"/>
      <c r="L32" s="45"/>
      <c r="M32" s="45"/>
      <c r="N32" s="45"/>
      <c r="O32" s="45"/>
      <c r="P32" s="44">
        <v>83.0</v>
      </c>
      <c r="Q32" s="45"/>
      <c r="R32" s="45"/>
      <c r="S32" s="45"/>
      <c r="T32" s="45"/>
      <c r="U32" s="46"/>
      <c r="V32" s="47">
        <f t="shared" si="1"/>
        <v>30.36538462</v>
      </c>
      <c r="W32" s="48">
        <f t="shared" si="2"/>
        <v>30.36538462</v>
      </c>
      <c r="X32" s="49" t="str">
        <f t="shared" si="3"/>
        <v>E</v>
      </c>
      <c r="Y32" s="46" t="s">
        <v>39</v>
      </c>
      <c r="Z32" s="45">
        <v>0.0</v>
      </c>
      <c r="AA32" s="47">
        <f>IF(V13&gt;0,((E32/V13)*((E13/W13)*100))+((K32/V13)*((K13/W13)*100))+((L32/V13)*((L13/W13)*100))+((M32/V13)*((M13/W13)*100))+((P32/V13)*((P13/W13)*100))+(IF((T32/V13)*((T13/W13)*100)&gt;(U32/V13)*((T13/W13)*100),(T32/V13)*((T13/W13)*100),(U32/V13)*((T13/W13)*100))))</f>
        <v>30.36538462</v>
      </c>
      <c r="AB32" s="2"/>
      <c r="AC32" s="2"/>
      <c r="AD32" s="2"/>
      <c r="AE32" s="2"/>
      <c r="AF32" s="2"/>
      <c r="AG32" s="2"/>
      <c r="AH32" s="2"/>
      <c r="AI32" s="2"/>
      <c r="AJ32" s="2"/>
    </row>
    <row r="33" ht="24.0" customHeight="1">
      <c r="A33" s="39" t="s">
        <v>75</v>
      </c>
      <c r="B33" s="40">
        <v>2.21200358E8</v>
      </c>
      <c r="C33" s="41"/>
      <c r="D33" s="42" t="s">
        <v>70</v>
      </c>
      <c r="E33" s="162">
        <f>20/26*100</f>
        <v>76.92307692</v>
      </c>
      <c r="F33" s="130"/>
      <c r="G33" s="43">
        <v>80.0</v>
      </c>
      <c r="H33" s="130"/>
      <c r="I33" s="130"/>
      <c r="J33" s="130"/>
      <c r="K33" s="45"/>
      <c r="L33" s="45"/>
      <c r="M33" s="45"/>
      <c r="N33" s="45"/>
      <c r="O33" s="45"/>
      <c r="P33" s="44">
        <v>83.0</v>
      </c>
      <c r="Q33" s="45"/>
      <c r="R33" s="45"/>
      <c r="S33" s="45"/>
      <c r="T33" s="45"/>
      <c r="U33" s="46"/>
      <c r="V33" s="47">
        <f t="shared" si="1"/>
        <v>28.44230769</v>
      </c>
      <c r="W33" s="48">
        <f t="shared" si="2"/>
        <v>28.44230769</v>
      </c>
      <c r="X33" s="49" t="str">
        <f t="shared" si="3"/>
        <v>E</v>
      </c>
      <c r="Y33" s="46" t="s">
        <v>39</v>
      </c>
      <c r="Z33" s="45">
        <v>0.0</v>
      </c>
      <c r="AA33" s="47">
        <f>IF(V13&gt;0,((E33/V13)*((E13/W13)*100))+((K33/V13)*((K13/W13)*100))+((L33/V13)*((L13/W13)*100))+((M33/V13)*((M13/W13)*100))+((P33/V13)*((P13/W13)*100))+(IF((T33/V13)*((T13/W13)*100)&gt;(U33/V13)*((T13/W13)*100),(T33/V13)*((T13/W13)*100),(U33/V13)*((T13/W13)*100))))</f>
        <v>28.44230769</v>
      </c>
      <c r="AB33" s="2"/>
      <c r="AC33" s="2"/>
      <c r="AD33" s="2"/>
      <c r="AE33" s="2"/>
      <c r="AF33" s="2"/>
      <c r="AG33" s="2"/>
      <c r="AH33" s="2"/>
      <c r="AI33" s="2"/>
      <c r="AJ33" s="2"/>
    </row>
    <row r="34" ht="24.0" customHeight="1">
      <c r="A34" s="39" t="s">
        <v>77</v>
      </c>
      <c r="B34" s="40">
        <v>2.21200359E8</v>
      </c>
      <c r="C34" s="41"/>
      <c r="D34" s="42" t="s">
        <v>72</v>
      </c>
      <c r="E34" s="162">
        <f>22/26*100</f>
        <v>84.61538462</v>
      </c>
      <c r="F34" s="130"/>
      <c r="G34" s="43">
        <v>80.0</v>
      </c>
      <c r="H34" s="130"/>
      <c r="I34" s="130"/>
      <c r="J34" s="130"/>
      <c r="K34" s="45"/>
      <c r="L34" s="45"/>
      <c r="M34" s="45"/>
      <c r="N34" s="45"/>
      <c r="O34" s="45"/>
      <c r="P34" s="44">
        <v>83.0</v>
      </c>
      <c r="Q34" s="45"/>
      <c r="R34" s="45"/>
      <c r="S34" s="45"/>
      <c r="T34" s="45"/>
      <c r="U34" s="46"/>
      <c r="V34" s="47">
        <f t="shared" si="1"/>
        <v>29.21153846</v>
      </c>
      <c r="W34" s="48">
        <f t="shared" si="2"/>
        <v>29.21153846</v>
      </c>
      <c r="X34" s="49" t="str">
        <f t="shared" si="3"/>
        <v>E</v>
      </c>
      <c r="Y34" s="46" t="s">
        <v>39</v>
      </c>
      <c r="Z34" s="45">
        <v>0.0</v>
      </c>
      <c r="AA34" s="47">
        <f>IF(V13&gt;0,((E34/V13)*((E13/W13)*100))+((K34/V13)*((K13/W13)*100))+((L34/V13)*((L13/W13)*100))+((M34/V13)*((M13/W13)*100))+((P34/V13)*((P13/W13)*100))+(IF((T34/V13)*((T13/W13)*100)&gt;(U34/V13)*((T13/W13)*100),(T34/V13)*((T13/W13)*100),(U34/V13)*((T13/W13)*100))))</f>
        <v>29.21153846</v>
      </c>
      <c r="AB34" s="2"/>
      <c r="AC34" s="2"/>
      <c r="AD34" s="2"/>
      <c r="AE34" s="2"/>
      <c r="AF34" s="2"/>
      <c r="AG34" s="2"/>
      <c r="AH34" s="2"/>
      <c r="AI34" s="2"/>
      <c r="AJ34" s="2"/>
    </row>
    <row r="35" ht="24.0" customHeight="1">
      <c r="A35" s="39" t="s">
        <v>79</v>
      </c>
      <c r="B35" s="40">
        <v>2.2120036E8</v>
      </c>
      <c r="C35" s="41"/>
      <c r="D35" s="42" t="s">
        <v>74</v>
      </c>
      <c r="E35" s="162">
        <f>25/26*100</f>
        <v>96.15384615</v>
      </c>
      <c r="F35" s="130"/>
      <c r="G35" s="43">
        <v>80.0</v>
      </c>
      <c r="H35" s="130"/>
      <c r="I35" s="130"/>
      <c r="J35" s="130"/>
      <c r="K35" s="45"/>
      <c r="L35" s="45"/>
      <c r="M35" s="45"/>
      <c r="N35" s="45"/>
      <c r="O35" s="45"/>
      <c r="P35" s="44">
        <v>83.0</v>
      </c>
      <c r="Q35" s="45"/>
      <c r="R35" s="45"/>
      <c r="S35" s="45"/>
      <c r="T35" s="45"/>
      <c r="U35" s="46"/>
      <c r="V35" s="47">
        <f t="shared" si="1"/>
        <v>30.36538462</v>
      </c>
      <c r="W35" s="48">
        <f t="shared" si="2"/>
        <v>30.36538462</v>
      </c>
      <c r="X35" s="49" t="str">
        <f t="shared" si="3"/>
        <v>E</v>
      </c>
      <c r="Y35" s="46" t="s">
        <v>39</v>
      </c>
      <c r="Z35" s="45">
        <v>0.0</v>
      </c>
      <c r="AA35" s="47">
        <f>IF(V13&gt;0,((E35/V13)*((E13/W13)*100))+((K35/V13)*((K13/W13)*100))+((L35/V13)*((L13/W13)*100))+((M35/V13)*((M13/W13)*100))+((P35/V13)*((P13/W13)*100))+(IF((T35/V13)*((T13/W13)*100)&gt;(U35/V13)*((T13/W13)*100),(T35/V13)*((T13/W13)*100),(U35/V13)*((T13/W13)*100))))</f>
        <v>30.36538462</v>
      </c>
      <c r="AB35" s="2"/>
      <c r="AC35" s="2"/>
      <c r="AD35" s="2"/>
      <c r="AE35" s="2"/>
      <c r="AF35" s="2"/>
      <c r="AG35" s="2"/>
      <c r="AH35" s="2"/>
      <c r="AI35" s="2"/>
      <c r="AJ35" s="2"/>
    </row>
    <row r="36" ht="24.0" customHeight="1">
      <c r="A36" s="39" t="s">
        <v>81</v>
      </c>
      <c r="B36" s="40">
        <v>2.21200362E8</v>
      </c>
      <c r="C36" s="41"/>
      <c r="D36" s="42" t="s">
        <v>76</v>
      </c>
      <c r="E36" s="162">
        <f>23/26*100</f>
        <v>88.46153846</v>
      </c>
      <c r="F36" s="130"/>
      <c r="G36" s="43">
        <v>80.0</v>
      </c>
      <c r="H36" s="130"/>
      <c r="I36" s="130"/>
      <c r="J36" s="130"/>
      <c r="K36" s="45"/>
      <c r="L36" s="45"/>
      <c r="M36" s="45"/>
      <c r="N36" s="45"/>
      <c r="O36" s="45"/>
      <c r="P36" s="44">
        <v>83.0</v>
      </c>
      <c r="Q36" s="45"/>
      <c r="R36" s="45"/>
      <c r="S36" s="45"/>
      <c r="T36" s="45"/>
      <c r="U36" s="46"/>
      <c r="V36" s="47">
        <f t="shared" si="1"/>
        <v>29.59615385</v>
      </c>
      <c r="W36" s="48">
        <f t="shared" si="2"/>
        <v>29.59615385</v>
      </c>
      <c r="X36" s="49" t="str">
        <f t="shared" si="3"/>
        <v>E</v>
      </c>
      <c r="Y36" s="46" t="s">
        <v>39</v>
      </c>
      <c r="Z36" s="45">
        <v>0.0</v>
      </c>
      <c r="AA36" s="47">
        <f>IF(V13&gt;0,((E36/V13)*((E13/W13)*100))+((K36/V13)*((K13/W13)*100))+((L36/V13)*((L13/W13)*100))+((M36/V13)*((M13/W13)*100))+((P36/V13)*((P13/W13)*100))+(IF((T36/V13)*((T13/W13)*100)&gt;(U36/V13)*((T13/W13)*100),(T36/V13)*((T13/W13)*100),(U36/V13)*((T13/W13)*100))))</f>
        <v>29.59615385</v>
      </c>
      <c r="AB36" s="2"/>
      <c r="AC36" s="2"/>
      <c r="AD36" s="2"/>
      <c r="AE36" s="2"/>
      <c r="AF36" s="2"/>
      <c r="AG36" s="2"/>
      <c r="AH36" s="2"/>
      <c r="AI36" s="2"/>
      <c r="AJ36" s="2"/>
    </row>
    <row r="37" ht="24.0" customHeight="1">
      <c r="A37" s="39" t="s">
        <v>83</v>
      </c>
      <c r="B37" s="40">
        <v>2.21200363E8</v>
      </c>
      <c r="C37" s="41"/>
      <c r="D37" s="42" t="s">
        <v>78</v>
      </c>
      <c r="E37" s="162">
        <f>24/26*100</f>
        <v>92.30769231</v>
      </c>
      <c r="F37" s="130"/>
      <c r="G37" s="43">
        <v>80.0</v>
      </c>
      <c r="H37" s="130"/>
      <c r="I37" s="130"/>
      <c r="J37" s="130"/>
      <c r="K37" s="45"/>
      <c r="L37" s="45"/>
      <c r="M37" s="45"/>
      <c r="N37" s="45"/>
      <c r="O37" s="45"/>
      <c r="P37" s="44">
        <v>83.0</v>
      </c>
      <c r="Q37" s="45"/>
      <c r="R37" s="45"/>
      <c r="S37" s="45"/>
      <c r="T37" s="45"/>
      <c r="U37" s="46"/>
      <c r="V37" s="47">
        <f t="shared" si="1"/>
        <v>29.98076923</v>
      </c>
      <c r="W37" s="48">
        <f t="shared" si="2"/>
        <v>29.98076923</v>
      </c>
      <c r="X37" s="49" t="str">
        <f t="shared" si="3"/>
        <v>E</v>
      </c>
      <c r="Y37" s="46" t="s">
        <v>39</v>
      </c>
      <c r="Z37" s="45">
        <v>0.0</v>
      </c>
      <c r="AA37" s="47">
        <f>IF(V13&gt;0,((E37/V13)*((E13/W13)*100))+((K37/V13)*((K13/W13)*100))+((L37/V13)*((L13/W13)*100))+((M37/V13)*((M13/W13)*100))+((P37/V13)*((P13/W13)*100))+(IF((T37/V13)*((T13/W13)*100)&gt;(U37/V13)*((T13/W13)*100),(T37/V13)*((T13/W13)*100),(U37/V13)*((T13/W13)*100))))</f>
        <v>29.98076923</v>
      </c>
      <c r="AB37" s="2"/>
      <c r="AC37" s="2"/>
      <c r="AD37" s="2"/>
      <c r="AE37" s="2"/>
      <c r="AF37" s="2"/>
      <c r="AG37" s="2"/>
      <c r="AH37" s="2"/>
      <c r="AI37" s="2"/>
      <c r="AJ37" s="2"/>
    </row>
    <row r="38" ht="24.0" customHeight="1">
      <c r="A38" s="39" t="s">
        <v>85</v>
      </c>
      <c r="B38" s="40">
        <v>2.21200364E8</v>
      </c>
      <c r="C38" s="41"/>
      <c r="D38" s="42" t="s">
        <v>80</v>
      </c>
      <c r="E38" s="162">
        <f t="shared" ref="E38:E40" si="5">21/26*100</f>
        <v>80.76923077</v>
      </c>
      <c r="F38" s="130"/>
      <c r="G38" s="43">
        <v>80.0</v>
      </c>
      <c r="H38" s="130"/>
      <c r="I38" s="130"/>
      <c r="J38" s="130"/>
      <c r="K38" s="45"/>
      <c r="L38" s="45"/>
      <c r="M38" s="45"/>
      <c r="N38" s="45"/>
      <c r="O38" s="45"/>
      <c r="P38" s="44">
        <v>83.0</v>
      </c>
      <c r="Q38" s="45"/>
      <c r="R38" s="45"/>
      <c r="S38" s="45"/>
      <c r="T38" s="45"/>
      <c r="U38" s="46"/>
      <c r="V38" s="47">
        <f t="shared" si="1"/>
        <v>28.82692308</v>
      </c>
      <c r="W38" s="48">
        <f t="shared" si="2"/>
        <v>28.82692308</v>
      </c>
      <c r="X38" s="49" t="str">
        <f t="shared" si="3"/>
        <v>E</v>
      </c>
      <c r="Y38" s="46" t="s">
        <v>39</v>
      </c>
      <c r="Z38" s="45">
        <v>0.0</v>
      </c>
      <c r="AA38" s="47">
        <f>IF(V13&gt;0,((E38/V13)*((E13/W13)*100))+((K38/V13)*((K13/W13)*100))+((L38/V13)*((L13/W13)*100))+((M38/V13)*((M13/W13)*100))+((P38/V13)*((P13/W13)*100))+(IF((T38/V13)*((T13/W13)*100)&gt;(U38/V13)*((T13/W13)*100),(T38/V13)*((T13/W13)*100),(U38/V13)*((T13/W13)*100))))</f>
        <v>28.82692308</v>
      </c>
      <c r="AB38" s="2"/>
      <c r="AC38" s="2"/>
      <c r="AD38" s="2"/>
      <c r="AE38" s="2"/>
      <c r="AF38" s="2"/>
      <c r="AG38" s="2"/>
      <c r="AH38" s="2"/>
      <c r="AI38" s="2"/>
      <c r="AJ38" s="2"/>
    </row>
    <row r="39" ht="24.0" customHeight="1">
      <c r="A39" s="39" t="s">
        <v>87</v>
      </c>
      <c r="B39" s="40">
        <v>2.21200367E8</v>
      </c>
      <c r="C39" s="41"/>
      <c r="D39" s="42" t="s">
        <v>82</v>
      </c>
      <c r="E39" s="162">
        <f t="shared" si="5"/>
        <v>80.76923077</v>
      </c>
      <c r="F39" s="130"/>
      <c r="G39" s="43">
        <v>20.0</v>
      </c>
      <c r="H39" s="130"/>
      <c r="I39" s="130"/>
      <c r="J39" s="130"/>
      <c r="K39" s="45"/>
      <c r="L39" s="45"/>
      <c r="M39" s="45"/>
      <c r="N39" s="45"/>
      <c r="O39" s="45"/>
      <c r="P39" s="44">
        <v>30.0</v>
      </c>
      <c r="Q39" s="45"/>
      <c r="R39" s="45"/>
      <c r="S39" s="45"/>
      <c r="T39" s="45"/>
      <c r="U39" s="46"/>
      <c r="V39" s="47">
        <f t="shared" si="1"/>
        <v>15.57692308</v>
      </c>
      <c r="W39" s="48">
        <f t="shared" si="2"/>
        <v>15.57692308</v>
      </c>
      <c r="X39" s="49" t="str">
        <f t="shared" si="3"/>
        <v>E</v>
      </c>
      <c r="Y39" s="46" t="s">
        <v>39</v>
      </c>
      <c r="Z39" s="45">
        <v>0.0</v>
      </c>
      <c r="AA39" s="47">
        <f>IF(V13&gt;0,((E39/V13)*((E13/W13)*100))+((K39/V13)*((K13/W13)*100))+((L39/V13)*((L13/W13)*100))+((M39/V13)*((M13/W13)*100))+((P39/V13)*((P13/W13)*100))+(IF((T39/V13)*((T13/W13)*100)&gt;(U39/V13)*((T13/W13)*100),(T39/V13)*((T13/W13)*100),(U39/V13)*((T13/W13)*100))))</f>
        <v>15.57692308</v>
      </c>
      <c r="AB39" s="2"/>
      <c r="AC39" s="2"/>
      <c r="AD39" s="2"/>
      <c r="AE39" s="2"/>
      <c r="AF39" s="2"/>
      <c r="AG39" s="2"/>
      <c r="AH39" s="2"/>
      <c r="AI39" s="2"/>
      <c r="AJ39" s="2"/>
    </row>
    <row r="40" ht="24.0" customHeight="1">
      <c r="A40" s="39" t="s">
        <v>89</v>
      </c>
      <c r="B40" s="40">
        <v>2.21200368E8</v>
      </c>
      <c r="C40" s="41"/>
      <c r="D40" s="42" t="s">
        <v>84</v>
      </c>
      <c r="E40" s="162">
        <f t="shared" si="5"/>
        <v>80.76923077</v>
      </c>
      <c r="F40" s="130"/>
      <c r="G40" s="43">
        <v>80.0</v>
      </c>
      <c r="H40" s="130"/>
      <c r="I40" s="130"/>
      <c r="J40" s="130"/>
      <c r="K40" s="45"/>
      <c r="L40" s="45"/>
      <c r="M40" s="45"/>
      <c r="N40" s="45"/>
      <c r="O40" s="45"/>
      <c r="P40" s="44">
        <v>83.0</v>
      </c>
      <c r="Q40" s="45"/>
      <c r="R40" s="45"/>
      <c r="S40" s="45"/>
      <c r="T40" s="45"/>
      <c r="U40" s="46"/>
      <c r="V40" s="47">
        <f t="shared" si="1"/>
        <v>28.82692308</v>
      </c>
      <c r="W40" s="48">
        <f t="shared" si="2"/>
        <v>28.82692308</v>
      </c>
      <c r="X40" s="49" t="str">
        <f t="shared" si="3"/>
        <v>E</v>
      </c>
      <c r="Y40" s="46" t="s">
        <v>39</v>
      </c>
      <c r="Z40" s="45">
        <v>0.0</v>
      </c>
      <c r="AA40" s="47">
        <f>IF(V13&gt;0,((E40/V13)*((E13/W13)*100))+((K40/V13)*((K13/W13)*100))+((L40/V13)*((L13/W13)*100))+((M40/V13)*((M13/W13)*100))+((P40/V13)*((P13/W13)*100))+(IF((T40/V13)*((T13/W13)*100)&gt;(U40/V13)*((T13/W13)*100),(T40/V13)*((T13/W13)*100),(U40/V13)*((T13/W13)*100))))</f>
        <v>28.82692308</v>
      </c>
      <c r="AB40" s="2"/>
      <c r="AC40" s="2"/>
      <c r="AD40" s="2"/>
      <c r="AE40" s="2"/>
      <c r="AF40" s="2"/>
      <c r="AG40" s="2"/>
      <c r="AH40" s="2"/>
      <c r="AI40" s="2"/>
      <c r="AJ40" s="2"/>
    </row>
    <row r="41" ht="24.0" customHeight="1">
      <c r="A41" s="39" t="s">
        <v>91</v>
      </c>
      <c r="B41" s="40">
        <v>2.21200371E8</v>
      </c>
      <c r="C41" s="41"/>
      <c r="D41" s="42" t="s">
        <v>86</v>
      </c>
      <c r="E41" s="162">
        <f t="shared" ref="E41:E42" si="6">20/26*100</f>
        <v>76.92307692</v>
      </c>
      <c r="F41" s="130"/>
      <c r="G41" s="43">
        <v>80.0</v>
      </c>
      <c r="H41" s="130"/>
      <c r="I41" s="130"/>
      <c r="J41" s="130"/>
      <c r="K41" s="45"/>
      <c r="L41" s="45"/>
      <c r="M41" s="45"/>
      <c r="N41" s="45"/>
      <c r="O41" s="45"/>
      <c r="P41" s="44">
        <v>83.0</v>
      </c>
      <c r="Q41" s="45"/>
      <c r="R41" s="45"/>
      <c r="S41" s="45"/>
      <c r="T41" s="45"/>
      <c r="U41" s="46"/>
      <c r="V41" s="47">
        <f t="shared" si="1"/>
        <v>28.44230769</v>
      </c>
      <c r="W41" s="48">
        <f t="shared" si="2"/>
        <v>28.44230769</v>
      </c>
      <c r="X41" s="49" t="str">
        <f t="shared" si="3"/>
        <v>E</v>
      </c>
      <c r="Y41" s="46" t="s">
        <v>39</v>
      </c>
      <c r="Z41" s="45">
        <v>0.0</v>
      </c>
      <c r="AA41" s="47">
        <f>IF(V13&gt;0,((E41/V13)*((E13/W13)*100))+((K41/V13)*((K13/W13)*100))+((L41/V13)*((L13/W13)*100))+((M41/V13)*((M13/W13)*100))+((P41/V13)*((P13/W13)*100))+(IF((T41/V13)*((T13/W13)*100)&gt;(U41/V13)*((T13/W13)*100),(T41/V13)*((T13/W13)*100),(U41/V13)*((T13/W13)*100))))</f>
        <v>28.44230769</v>
      </c>
      <c r="AB41" s="2"/>
      <c r="AC41" s="2"/>
      <c r="AD41" s="2"/>
      <c r="AE41" s="2"/>
      <c r="AF41" s="2"/>
      <c r="AG41" s="2"/>
      <c r="AH41" s="2"/>
      <c r="AI41" s="2"/>
      <c r="AJ41" s="2"/>
    </row>
    <row r="42" ht="24.0" customHeight="1">
      <c r="A42" s="39" t="s">
        <v>93</v>
      </c>
      <c r="B42" s="40">
        <v>2.21200372E8</v>
      </c>
      <c r="C42" s="41"/>
      <c r="D42" s="42" t="s">
        <v>88</v>
      </c>
      <c r="E42" s="162">
        <f t="shared" si="6"/>
        <v>76.92307692</v>
      </c>
      <c r="F42" s="130"/>
      <c r="G42" s="43">
        <v>80.0</v>
      </c>
      <c r="H42" s="130"/>
      <c r="I42" s="130"/>
      <c r="J42" s="130"/>
      <c r="K42" s="45"/>
      <c r="L42" s="45"/>
      <c r="M42" s="45"/>
      <c r="N42" s="45"/>
      <c r="O42" s="45"/>
      <c r="P42" s="44">
        <v>83.0</v>
      </c>
      <c r="Q42" s="45"/>
      <c r="R42" s="45"/>
      <c r="S42" s="45"/>
      <c r="T42" s="45"/>
      <c r="U42" s="46"/>
      <c r="V42" s="47">
        <f t="shared" si="1"/>
        <v>28.44230769</v>
      </c>
      <c r="W42" s="48">
        <f t="shared" si="2"/>
        <v>28.44230769</v>
      </c>
      <c r="X42" s="49" t="str">
        <f t="shared" si="3"/>
        <v>E</v>
      </c>
      <c r="Y42" s="46" t="s">
        <v>39</v>
      </c>
      <c r="Z42" s="45">
        <v>0.0</v>
      </c>
      <c r="AA42" s="47">
        <f>IF(V13&gt;0,((E42/V13)*((E13/W13)*100))+((K42/V13)*((K13/W13)*100))+((L42/V13)*((L13/W13)*100))+((M42/V13)*((M13/W13)*100))+((P42/V13)*((P13/W13)*100))+(IF((T42/V13)*((T13/W13)*100)&gt;(U42/V13)*((T13/W13)*100),(T42/V13)*((T13/W13)*100),(U42/V13)*((T13/W13)*100))))</f>
        <v>28.44230769</v>
      </c>
      <c r="AB42" s="2"/>
      <c r="AC42" s="2"/>
      <c r="AD42" s="2"/>
      <c r="AE42" s="2"/>
      <c r="AF42" s="2"/>
      <c r="AG42" s="2"/>
      <c r="AH42" s="2"/>
      <c r="AI42" s="2"/>
      <c r="AJ42" s="2"/>
    </row>
    <row r="43" ht="24.0" customHeight="1">
      <c r="A43" s="39" t="s">
        <v>95</v>
      </c>
      <c r="B43" s="40">
        <v>2.21200373E8</v>
      </c>
      <c r="C43" s="41"/>
      <c r="D43" s="42" t="s">
        <v>90</v>
      </c>
      <c r="E43" s="162">
        <f>23/26*100</f>
        <v>88.46153846</v>
      </c>
      <c r="F43" s="130"/>
      <c r="G43" s="43">
        <v>80.0</v>
      </c>
      <c r="H43" s="130"/>
      <c r="I43" s="130"/>
      <c r="J43" s="130"/>
      <c r="K43" s="45"/>
      <c r="L43" s="45"/>
      <c r="M43" s="45"/>
      <c r="N43" s="45"/>
      <c r="O43" s="45"/>
      <c r="P43" s="44">
        <v>83.0</v>
      </c>
      <c r="Q43" s="45"/>
      <c r="R43" s="45"/>
      <c r="S43" s="45"/>
      <c r="T43" s="45"/>
      <c r="U43" s="46"/>
      <c r="V43" s="47">
        <f t="shared" si="1"/>
        <v>29.59615385</v>
      </c>
      <c r="W43" s="48">
        <f t="shared" si="2"/>
        <v>29.59615385</v>
      </c>
      <c r="X43" s="49" t="str">
        <f t="shared" si="3"/>
        <v>E</v>
      </c>
      <c r="Y43" s="46" t="s">
        <v>39</v>
      </c>
      <c r="Z43" s="45">
        <v>0.0</v>
      </c>
      <c r="AA43" s="47">
        <f>IF(V13&gt;0,((E43/V13)*((E13/W13)*100))+((K43/V13)*((K13/W13)*100))+((L43/V13)*((L13/W13)*100))+((M43/V13)*((M13/W13)*100))+((P43/V13)*((P13/W13)*100))+(IF((T43/V13)*((T13/W13)*100)&gt;(U43/V13)*((T13/W13)*100),(T43/V13)*((T13/W13)*100),(U43/V13)*((T13/W13)*100))))</f>
        <v>29.59615385</v>
      </c>
      <c r="AB43" s="2"/>
      <c r="AC43" s="2"/>
      <c r="AD43" s="2"/>
      <c r="AE43" s="2"/>
      <c r="AF43" s="2"/>
      <c r="AG43" s="2"/>
      <c r="AH43" s="2"/>
      <c r="AI43" s="2"/>
      <c r="AJ43" s="2"/>
    </row>
    <row r="44" ht="24.0" customHeight="1">
      <c r="A44" s="39" t="s">
        <v>97</v>
      </c>
      <c r="B44" s="40">
        <v>2.21200376E8</v>
      </c>
      <c r="C44" s="41"/>
      <c r="D44" s="42" t="s">
        <v>92</v>
      </c>
      <c r="E44" s="162">
        <f t="shared" ref="E44:E47" si="7">19/26*100</f>
        <v>73.07692308</v>
      </c>
      <c r="F44" s="130"/>
      <c r="G44" s="43">
        <v>80.0</v>
      </c>
      <c r="H44" s="130"/>
      <c r="I44" s="130"/>
      <c r="J44" s="130"/>
      <c r="K44" s="45"/>
      <c r="L44" s="45"/>
      <c r="M44" s="45"/>
      <c r="N44" s="45"/>
      <c r="O44" s="45"/>
      <c r="P44" s="44">
        <v>83.0</v>
      </c>
      <c r="Q44" s="45"/>
      <c r="R44" s="45"/>
      <c r="S44" s="45"/>
      <c r="T44" s="45"/>
      <c r="U44" s="46"/>
      <c r="V44" s="47">
        <f t="shared" si="1"/>
        <v>28.05769231</v>
      </c>
      <c r="W44" s="48">
        <f t="shared" si="2"/>
        <v>28.05769231</v>
      </c>
      <c r="X44" s="49" t="str">
        <f t="shared" si="3"/>
        <v>E</v>
      </c>
      <c r="Y44" s="46" t="s">
        <v>39</v>
      </c>
      <c r="Z44" s="45">
        <v>0.0</v>
      </c>
      <c r="AA44" s="47">
        <f>IF(V13&gt;0,((E44/V13)*((E13/W13)*100))+((K44/V13)*((K13/W13)*100))+((L44/V13)*((L13/W13)*100))+((M44/V13)*((M13/W13)*100))+((P44/V13)*((P13/W13)*100))+(IF((T44/V13)*((T13/W13)*100)&gt;(U44/V13)*((T13/W13)*100),(T44/V13)*((T13/W13)*100),(U44/V13)*((T13/W13)*100))))</f>
        <v>28.05769231</v>
      </c>
      <c r="AB44" s="2"/>
      <c r="AC44" s="2"/>
      <c r="AD44" s="2"/>
      <c r="AE44" s="2"/>
      <c r="AF44" s="2"/>
      <c r="AG44" s="2"/>
      <c r="AH44" s="2"/>
      <c r="AI44" s="2"/>
      <c r="AJ44" s="2"/>
    </row>
    <row r="45" ht="24.0" customHeight="1">
      <c r="A45" s="39" t="s">
        <v>145</v>
      </c>
      <c r="B45" s="40">
        <v>2.21200378E8</v>
      </c>
      <c r="C45" s="41"/>
      <c r="D45" s="42" t="s">
        <v>94</v>
      </c>
      <c r="E45" s="162">
        <f t="shared" si="7"/>
        <v>73.07692308</v>
      </c>
      <c r="F45" s="130"/>
      <c r="G45" s="43">
        <v>80.0</v>
      </c>
      <c r="H45" s="130"/>
      <c r="I45" s="130"/>
      <c r="J45" s="130"/>
      <c r="K45" s="45"/>
      <c r="L45" s="45"/>
      <c r="M45" s="45"/>
      <c r="N45" s="45"/>
      <c r="O45" s="45"/>
      <c r="P45" s="44">
        <v>83.0</v>
      </c>
      <c r="Q45" s="45"/>
      <c r="R45" s="45"/>
      <c r="S45" s="45"/>
      <c r="T45" s="45"/>
      <c r="U45" s="46"/>
      <c r="V45" s="47">
        <f t="shared" si="1"/>
        <v>28.05769231</v>
      </c>
      <c r="W45" s="48">
        <f t="shared" si="2"/>
        <v>28.05769231</v>
      </c>
      <c r="X45" s="49" t="str">
        <f t="shared" si="3"/>
        <v>E</v>
      </c>
      <c r="Y45" s="46" t="s">
        <v>39</v>
      </c>
      <c r="Z45" s="45">
        <v>0.0</v>
      </c>
      <c r="AA45" s="47">
        <f>IF(V13&gt;0,((E45/V13)*((E13/W13)*100))+((K45/V13)*((K13/W13)*100))+((L45/V13)*((L13/W13)*100))+((M45/V13)*((M13/W13)*100))+((P45/V13)*((P13/W13)*100))+(IF((T45/V13)*((T13/W13)*100)&gt;(U45/V13)*((T13/W13)*100),(T45/V13)*((T13/W13)*100),(U45/V13)*((T13/W13)*100))))</f>
        <v>28.05769231</v>
      </c>
      <c r="AB45" s="2"/>
      <c r="AC45" s="2"/>
      <c r="AD45" s="2"/>
      <c r="AE45" s="2"/>
      <c r="AF45" s="2"/>
      <c r="AG45" s="2"/>
      <c r="AH45" s="2"/>
      <c r="AI45" s="2"/>
      <c r="AJ45" s="2"/>
    </row>
    <row r="46" ht="24.0" customHeight="1">
      <c r="A46" s="39" t="s">
        <v>147</v>
      </c>
      <c r="B46" s="40">
        <v>2.21200379E8</v>
      </c>
      <c r="C46" s="41"/>
      <c r="D46" s="42" t="s">
        <v>96</v>
      </c>
      <c r="E46" s="162">
        <f t="shared" si="7"/>
        <v>73.07692308</v>
      </c>
      <c r="F46" s="130"/>
      <c r="G46" s="43">
        <v>80.0</v>
      </c>
      <c r="H46" s="130"/>
      <c r="I46" s="130"/>
      <c r="J46" s="130"/>
      <c r="K46" s="45"/>
      <c r="L46" s="45"/>
      <c r="M46" s="45"/>
      <c r="N46" s="45"/>
      <c r="O46" s="45"/>
      <c r="P46" s="44">
        <v>83.0</v>
      </c>
      <c r="Q46" s="45"/>
      <c r="R46" s="45"/>
      <c r="S46" s="45"/>
      <c r="T46" s="45"/>
      <c r="U46" s="46"/>
      <c r="V46" s="47">
        <f t="shared" si="1"/>
        <v>28.05769231</v>
      </c>
      <c r="W46" s="48">
        <f t="shared" si="2"/>
        <v>28.05769231</v>
      </c>
      <c r="X46" s="49" t="str">
        <f t="shared" si="3"/>
        <v>E</v>
      </c>
      <c r="Y46" s="46" t="s">
        <v>39</v>
      </c>
      <c r="Z46" s="45">
        <v>0.0</v>
      </c>
      <c r="AA46" s="47">
        <f>IF(V13&gt;0,((E46/V13)*((E13/W13)*100))+((K46/V13)*((K13/W13)*100))+((L46/V13)*((L13/W13)*100))+((M46/V13)*((M13/W13)*100))+((P46/V13)*((P13/W13)*100))+(IF((T46/V13)*((T13/W13)*100)&gt;(U46/V13)*((T13/W13)*100),(T46/V13)*((T13/W13)*100),(U46/V13)*((T13/W13)*100))))</f>
        <v>28.05769231</v>
      </c>
      <c r="AB46" s="2"/>
      <c r="AC46" s="2"/>
      <c r="AD46" s="2"/>
      <c r="AE46" s="2"/>
      <c r="AF46" s="2"/>
      <c r="AG46" s="2"/>
      <c r="AH46" s="2"/>
      <c r="AI46" s="2"/>
      <c r="AJ46" s="2"/>
    </row>
    <row r="47" ht="24.0" customHeight="1">
      <c r="A47" s="39" t="s">
        <v>149</v>
      </c>
      <c r="B47" s="40">
        <v>2.21200381E8</v>
      </c>
      <c r="C47" s="41"/>
      <c r="D47" s="42" t="s">
        <v>98</v>
      </c>
      <c r="E47" s="162">
        <f t="shared" si="7"/>
        <v>73.07692308</v>
      </c>
      <c r="F47" s="130"/>
      <c r="G47" s="43">
        <v>80.0</v>
      </c>
      <c r="H47" s="130"/>
      <c r="I47" s="130"/>
      <c r="J47" s="130"/>
      <c r="K47" s="45"/>
      <c r="L47" s="45"/>
      <c r="M47" s="45"/>
      <c r="N47" s="45"/>
      <c r="O47" s="45"/>
      <c r="P47" s="44">
        <v>83.0</v>
      </c>
      <c r="Q47" s="45"/>
      <c r="R47" s="45"/>
      <c r="S47" s="45"/>
      <c r="T47" s="45"/>
      <c r="U47" s="46"/>
      <c r="V47" s="47">
        <f t="shared" si="1"/>
        <v>28.05769231</v>
      </c>
      <c r="W47" s="48">
        <f t="shared" si="2"/>
        <v>28.05769231</v>
      </c>
      <c r="X47" s="49" t="str">
        <f t="shared" si="3"/>
        <v>E</v>
      </c>
      <c r="Y47" s="46" t="s">
        <v>39</v>
      </c>
      <c r="Z47" s="45">
        <v>0.0</v>
      </c>
      <c r="AA47" s="47">
        <f>IF(V13&gt;0,((E47/V13)*((E13/W13)*100))+((K47/V13)*((K13/W13)*100))+((L47/V13)*((L13/W13)*100))+((M47/V13)*((M13/W13)*100))+((P47/V13)*((P13/W13)*100))+(IF((T47/V13)*((T13/W13)*100)&gt;(U47/V13)*((T13/W13)*100),(T47/V13)*((T13/W13)*100),(U47/V13)*((T13/W13)*100))))</f>
        <v>28.05769231</v>
      </c>
      <c r="AB47" s="2"/>
      <c r="AC47" s="2"/>
      <c r="AD47" s="2"/>
      <c r="AE47" s="2"/>
      <c r="AF47" s="2"/>
      <c r="AG47" s="2"/>
      <c r="AH47" s="2"/>
      <c r="AI47" s="2"/>
      <c r="AJ47" s="2"/>
    </row>
    <row r="48" ht="14.25" customHeight="1">
      <c r="A48" s="2"/>
      <c r="B48" s="5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3"/>
    </row>
    <row r="49" ht="12.75" customHeight="1">
      <c r="A49" s="2"/>
      <c r="B49" s="2"/>
      <c r="C49" s="2"/>
      <c r="D49" s="53" t="s">
        <v>99</v>
      </c>
      <c r="E49" s="53" t="s">
        <v>100</v>
      </c>
      <c r="F49" s="53"/>
      <c r="G49" s="53"/>
      <c r="H49" s="53"/>
      <c r="I49" s="53"/>
      <c r="J49" s="53"/>
      <c r="K49" s="53" t="s">
        <v>101</v>
      </c>
      <c r="L49" s="2"/>
      <c r="M49" s="2"/>
      <c r="N49" s="2"/>
      <c r="O49" s="2"/>
      <c r="P49" s="2"/>
      <c r="Q49" s="54"/>
      <c r="R49" s="54"/>
      <c r="S49" s="54"/>
      <c r="T49" s="54"/>
      <c r="U49" s="54"/>
      <c r="V49" s="54"/>
      <c r="W49" s="2"/>
      <c r="X49" s="2"/>
      <c r="Y49" s="2"/>
      <c r="Z49" s="2"/>
      <c r="AA49" s="3"/>
      <c r="AB49" s="2"/>
      <c r="AC49" s="2"/>
      <c r="AD49" s="2"/>
      <c r="AE49" s="2"/>
      <c r="AF49" s="2"/>
      <c r="AG49" s="2"/>
      <c r="AH49" s="2"/>
      <c r="AI49" s="2"/>
      <c r="AJ49" s="2"/>
    </row>
    <row r="50" ht="12.75" customHeight="1">
      <c r="A50" s="2"/>
      <c r="B50" s="2"/>
      <c r="C50" s="2"/>
      <c r="D50" s="55" t="s">
        <v>102</v>
      </c>
      <c r="E50" s="55">
        <f>COUNTIF(X14:X47,"A")</f>
        <v>0</v>
      </c>
      <c r="F50" s="56"/>
      <c r="G50" s="56"/>
      <c r="H50" s="56"/>
      <c r="I50" s="56"/>
      <c r="J50" s="56"/>
      <c r="K50" s="56">
        <f t="shared" ref="K50:K57" si="8">E50/$A$47</f>
        <v>0</v>
      </c>
      <c r="L50" s="2"/>
      <c r="M50" s="2"/>
      <c r="N50" s="2"/>
      <c r="O50" s="2"/>
      <c r="P50" s="2"/>
      <c r="Q50" s="57"/>
      <c r="R50" s="57"/>
      <c r="S50" s="57"/>
      <c r="T50" s="57"/>
      <c r="U50" s="57"/>
      <c r="V50" s="57"/>
      <c r="W50" s="2"/>
      <c r="X50" s="2"/>
      <c r="Y50" s="2"/>
      <c r="Z50" s="2"/>
      <c r="AA50" s="3"/>
      <c r="AB50" s="2"/>
      <c r="AC50" s="2"/>
      <c r="AD50" s="2"/>
      <c r="AE50" s="2"/>
      <c r="AF50" s="2"/>
      <c r="AG50" s="2"/>
      <c r="AH50" s="2"/>
      <c r="AI50" s="2"/>
      <c r="AJ50" s="2"/>
    </row>
    <row r="51" ht="12.75" customHeight="1">
      <c r="A51" s="2"/>
      <c r="B51" s="2"/>
      <c r="C51" s="2"/>
      <c r="D51" s="55" t="s">
        <v>103</v>
      </c>
      <c r="E51" s="55">
        <f>COUNTIF(X14:X47,"AB")</f>
        <v>0</v>
      </c>
      <c r="F51" s="56"/>
      <c r="G51" s="56"/>
      <c r="H51" s="56"/>
      <c r="I51" s="56"/>
      <c r="J51" s="56"/>
      <c r="K51" s="56">
        <f t="shared" si="8"/>
        <v>0</v>
      </c>
      <c r="L51" s="2"/>
      <c r="M51" s="2"/>
      <c r="N51" s="2"/>
      <c r="O51" s="2"/>
      <c r="P51" s="2"/>
      <c r="Q51" s="57"/>
      <c r="R51" s="57"/>
      <c r="S51" s="57"/>
      <c r="T51" s="57"/>
      <c r="U51" s="57"/>
      <c r="V51" s="57"/>
      <c r="W51" s="2"/>
      <c r="X51" s="2"/>
      <c r="Y51" s="2"/>
      <c r="Z51" s="2"/>
      <c r="AA51" s="3"/>
      <c r="AB51" s="2"/>
      <c r="AC51" s="2"/>
      <c r="AD51" s="2"/>
      <c r="AE51" s="2"/>
      <c r="AF51" s="2"/>
      <c r="AG51" s="2"/>
      <c r="AH51" s="2"/>
      <c r="AI51" s="2"/>
      <c r="AJ51" s="2"/>
    </row>
    <row r="52" ht="12.75" customHeight="1">
      <c r="A52" s="2"/>
      <c r="B52" s="2"/>
      <c r="C52" s="2"/>
      <c r="D52" s="55" t="s">
        <v>104</v>
      </c>
      <c r="E52" s="55">
        <f>COUNTIF(X14:X47,"B")</f>
        <v>0</v>
      </c>
      <c r="F52" s="56"/>
      <c r="G52" s="56"/>
      <c r="H52" s="56"/>
      <c r="I52" s="56"/>
      <c r="J52" s="56"/>
      <c r="K52" s="56">
        <f t="shared" si="8"/>
        <v>0</v>
      </c>
      <c r="L52" s="2"/>
      <c r="M52" s="2"/>
      <c r="N52" s="2"/>
      <c r="O52" s="2"/>
      <c r="P52" s="2"/>
      <c r="Q52" s="57"/>
      <c r="R52" s="57"/>
      <c r="S52" s="57"/>
      <c r="T52" s="57"/>
      <c r="U52" s="57"/>
      <c r="V52" s="57"/>
      <c r="W52" s="2"/>
      <c r="X52" s="2"/>
      <c r="Y52" s="2"/>
      <c r="Z52" s="2"/>
      <c r="AA52" s="3"/>
      <c r="AB52" s="2"/>
      <c r="AC52" s="2"/>
      <c r="AD52" s="2"/>
      <c r="AE52" s="2"/>
      <c r="AF52" s="2"/>
      <c r="AG52" s="2"/>
      <c r="AH52" s="2"/>
      <c r="AI52" s="2"/>
      <c r="AJ52" s="2"/>
    </row>
    <row r="53" ht="12.75" customHeight="1">
      <c r="A53" s="2"/>
      <c r="B53" s="2"/>
      <c r="C53" s="2"/>
      <c r="D53" s="55" t="s">
        <v>105</v>
      </c>
      <c r="E53" s="55">
        <f>COUNTIF(X14:X47,"BC")</f>
        <v>0</v>
      </c>
      <c r="F53" s="56"/>
      <c r="G53" s="56"/>
      <c r="H53" s="56"/>
      <c r="I53" s="56"/>
      <c r="J53" s="56"/>
      <c r="K53" s="56">
        <f t="shared" si="8"/>
        <v>0</v>
      </c>
      <c r="L53" s="2"/>
      <c r="M53" s="2"/>
      <c r="N53" s="2"/>
      <c r="O53" s="2"/>
      <c r="P53" s="2"/>
      <c r="Q53" s="57"/>
      <c r="R53" s="57"/>
      <c r="S53" s="57"/>
      <c r="T53" s="57"/>
      <c r="U53" s="57"/>
      <c r="V53" s="57"/>
      <c r="W53" s="2"/>
      <c r="X53" s="2"/>
      <c r="Y53" s="2"/>
      <c r="Z53" s="2"/>
      <c r="AA53" s="3"/>
      <c r="AB53" s="2"/>
      <c r="AC53" s="2"/>
      <c r="AD53" s="2"/>
      <c r="AE53" s="2"/>
      <c r="AF53" s="2"/>
      <c r="AG53" s="2"/>
      <c r="AH53" s="2"/>
      <c r="AI53" s="2"/>
      <c r="AJ53" s="2"/>
    </row>
    <row r="54" ht="12.75" customHeight="1">
      <c r="A54" s="2"/>
      <c r="B54" s="2"/>
      <c r="C54" s="2"/>
      <c r="D54" s="55" t="s">
        <v>106</v>
      </c>
      <c r="E54" s="55">
        <f>COUNTIF(X14:X47,"C")</f>
        <v>0</v>
      </c>
      <c r="F54" s="56"/>
      <c r="G54" s="56"/>
      <c r="H54" s="56"/>
      <c r="I54" s="56"/>
      <c r="J54" s="56"/>
      <c r="K54" s="56">
        <f t="shared" si="8"/>
        <v>0</v>
      </c>
      <c r="L54" s="2"/>
      <c r="M54" s="2"/>
      <c r="N54" s="2"/>
      <c r="O54" s="2"/>
      <c r="P54" s="2"/>
      <c r="Q54" s="57"/>
      <c r="R54" s="57"/>
      <c r="S54" s="57"/>
      <c r="T54" s="57"/>
      <c r="U54" s="57"/>
      <c r="V54" s="57"/>
      <c r="W54" s="2"/>
      <c r="X54" s="2"/>
      <c r="Y54" s="2"/>
      <c r="Z54" s="2"/>
      <c r="AA54" s="3"/>
      <c r="AB54" s="2"/>
      <c r="AC54" s="2"/>
      <c r="AD54" s="2"/>
      <c r="AE54" s="2"/>
      <c r="AF54" s="2"/>
      <c r="AG54" s="2"/>
      <c r="AH54" s="2"/>
      <c r="AI54" s="2"/>
      <c r="AJ54" s="2"/>
    </row>
    <row r="55" ht="12.75" customHeight="1">
      <c r="A55" s="2"/>
      <c r="B55" s="2"/>
      <c r="C55" s="2"/>
      <c r="D55" s="55" t="s">
        <v>107</v>
      </c>
      <c r="E55" s="55">
        <f>COUNTIF(X14:X47,"D")</f>
        <v>0</v>
      </c>
      <c r="F55" s="56"/>
      <c r="G55" s="56"/>
      <c r="H55" s="56"/>
      <c r="I55" s="56"/>
      <c r="J55" s="56"/>
      <c r="K55" s="56">
        <f t="shared" si="8"/>
        <v>0</v>
      </c>
      <c r="L55" s="2"/>
      <c r="M55" s="2"/>
      <c r="N55" s="2"/>
      <c r="O55" s="2"/>
      <c r="P55" s="2"/>
      <c r="Q55" s="57"/>
      <c r="R55" s="57"/>
      <c r="S55" s="57"/>
      <c r="T55" s="57"/>
      <c r="U55" s="57"/>
      <c r="V55" s="57"/>
      <c r="W55" s="2"/>
      <c r="X55" s="2"/>
      <c r="Y55" s="2"/>
      <c r="Z55" s="2"/>
      <c r="AA55" s="3"/>
      <c r="AB55" s="2"/>
      <c r="AC55" s="2"/>
      <c r="AD55" s="2"/>
      <c r="AE55" s="2"/>
      <c r="AF55" s="2"/>
      <c r="AG55" s="2"/>
      <c r="AH55" s="2"/>
      <c r="AI55" s="2"/>
      <c r="AJ55" s="2"/>
    </row>
    <row r="56" ht="12.75" customHeight="1">
      <c r="A56" s="2"/>
      <c r="B56" s="2"/>
      <c r="C56" s="2"/>
      <c r="D56" s="55" t="s">
        <v>108</v>
      </c>
      <c r="E56" s="55">
        <f>COUNTIF(X14:X47,"E")</f>
        <v>34</v>
      </c>
      <c r="F56" s="56"/>
      <c r="G56" s="56"/>
      <c r="H56" s="56"/>
      <c r="I56" s="56"/>
      <c r="J56" s="56"/>
      <c r="K56" s="56">
        <f t="shared" si="8"/>
        <v>1</v>
      </c>
      <c r="L56" s="2"/>
      <c r="M56" s="2"/>
      <c r="N56" s="2"/>
      <c r="O56" s="2"/>
      <c r="P56" s="2"/>
      <c r="Q56" s="57"/>
      <c r="R56" s="57"/>
      <c r="S56" s="57"/>
      <c r="T56" s="57"/>
      <c r="U56" s="57"/>
      <c r="V56" s="57"/>
      <c r="W56" s="2"/>
      <c r="X56" s="2"/>
      <c r="Y56" s="2"/>
      <c r="Z56" s="2"/>
      <c r="AA56" s="3"/>
      <c r="AB56" s="2"/>
      <c r="AC56" s="2"/>
      <c r="AD56" s="2"/>
      <c r="AE56" s="2"/>
      <c r="AF56" s="2"/>
      <c r="AG56" s="2"/>
      <c r="AH56" s="2"/>
      <c r="AI56" s="2"/>
      <c r="AJ56" s="2"/>
    </row>
    <row r="57" ht="12.75" customHeight="1">
      <c r="A57" s="2"/>
      <c r="B57" s="2"/>
      <c r="C57" s="2"/>
      <c r="D57" s="58" t="s">
        <v>109</v>
      </c>
      <c r="E57" s="55">
        <f>SUM(E50:E56)</f>
        <v>34</v>
      </c>
      <c r="F57" s="56"/>
      <c r="G57" s="56"/>
      <c r="H57" s="56"/>
      <c r="I57" s="56"/>
      <c r="J57" s="56"/>
      <c r="K57" s="56">
        <f t="shared" si="8"/>
        <v>1</v>
      </c>
      <c r="L57" s="2"/>
      <c r="M57" s="2"/>
      <c r="N57" s="2"/>
      <c r="O57" s="2"/>
      <c r="P57" s="2"/>
      <c r="Q57" s="57"/>
      <c r="R57" s="57"/>
      <c r="S57" s="57"/>
      <c r="T57" s="57"/>
      <c r="U57" s="57"/>
      <c r="V57" s="57"/>
      <c r="W57" s="2"/>
      <c r="X57" s="2"/>
      <c r="Y57" s="2"/>
      <c r="Z57" s="2"/>
      <c r="AA57" s="3"/>
      <c r="AB57" s="2"/>
      <c r="AC57" s="2"/>
      <c r="AD57" s="2"/>
      <c r="AE57" s="2"/>
      <c r="AF57" s="2"/>
      <c r="AG57" s="2"/>
      <c r="AH57" s="2"/>
      <c r="AI57" s="2"/>
      <c r="AJ57" s="2"/>
    </row>
    <row r="58" ht="21.75" customHeigh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60"/>
      <c r="M58" s="60"/>
      <c r="N58" s="61"/>
      <c r="O58" s="61"/>
      <c r="P58" s="61"/>
      <c r="Q58" s="61"/>
      <c r="R58" s="61"/>
      <c r="S58" s="61"/>
      <c r="T58" s="61"/>
      <c r="U58" s="61"/>
      <c r="V58" s="61"/>
      <c r="W58" s="59"/>
      <c r="X58" s="59"/>
      <c r="Y58" s="59"/>
      <c r="Z58" s="59"/>
      <c r="AA58" s="62"/>
      <c r="AB58" s="59"/>
      <c r="AC58" s="59"/>
      <c r="AD58" s="59"/>
      <c r="AE58" s="59"/>
      <c r="AF58" s="59"/>
      <c r="AG58" s="59"/>
      <c r="AH58" s="59"/>
      <c r="AI58" s="59"/>
      <c r="AJ58" s="59"/>
    </row>
    <row r="59" ht="21.75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60"/>
      <c r="M59" s="60"/>
      <c r="N59" s="59"/>
      <c r="O59" s="59"/>
      <c r="P59" s="59"/>
      <c r="Q59" s="57"/>
      <c r="R59" s="57"/>
      <c r="S59" s="57"/>
      <c r="T59" s="57"/>
      <c r="U59" s="57"/>
      <c r="V59" s="59"/>
      <c r="W59" s="59" t="s">
        <v>110</v>
      </c>
      <c r="X59" s="59"/>
      <c r="Y59" s="59"/>
      <c r="Z59" s="59"/>
      <c r="AA59" s="62"/>
      <c r="AB59" s="59"/>
      <c r="AC59" s="59"/>
      <c r="AD59" s="59"/>
      <c r="AE59" s="59"/>
      <c r="AF59" s="59"/>
      <c r="AG59" s="59"/>
      <c r="AH59" s="59"/>
      <c r="AI59" s="59"/>
      <c r="AJ59" s="59"/>
    </row>
    <row r="60" ht="12.75" customHeight="1">
      <c r="A60" s="59"/>
      <c r="B60" s="59"/>
      <c r="C60" s="59"/>
      <c r="D60" s="63"/>
      <c r="E60" s="60"/>
      <c r="F60" s="61"/>
      <c r="G60" s="61"/>
      <c r="H60" s="61"/>
      <c r="I60" s="61"/>
      <c r="J60" s="61"/>
      <c r="K60" s="61"/>
      <c r="L60" s="59"/>
      <c r="M60" s="59"/>
      <c r="N60" s="59"/>
      <c r="O60" s="59"/>
      <c r="P60" s="59"/>
      <c r="Q60" s="2"/>
      <c r="R60" s="2"/>
      <c r="S60" s="2"/>
      <c r="T60" s="2"/>
      <c r="U60" s="2"/>
      <c r="V60" s="59"/>
      <c r="W60" s="59" t="s">
        <v>111</v>
      </c>
      <c r="X60" s="59"/>
      <c r="Y60" s="59"/>
      <c r="Z60" s="59"/>
      <c r="AA60" s="62"/>
      <c r="AB60" s="59"/>
      <c r="AC60" s="59"/>
      <c r="AD60" s="59"/>
      <c r="AE60" s="59"/>
      <c r="AF60" s="59"/>
      <c r="AG60" s="59"/>
      <c r="AH60" s="59"/>
      <c r="AI60" s="59"/>
      <c r="AJ60" s="59"/>
    </row>
    <row r="61" ht="12.75" customHeight="1">
      <c r="A61" s="59"/>
      <c r="B61" s="59"/>
      <c r="C61" s="59"/>
      <c r="D61" s="63"/>
      <c r="E61" s="60"/>
      <c r="F61" s="61"/>
      <c r="G61" s="61"/>
      <c r="H61" s="61"/>
      <c r="I61" s="61"/>
      <c r="J61" s="61"/>
      <c r="K61" s="61"/>
      <c r="L61" s="59"/>
      <c r="M61" s="59"/>
      <c r="N61" s="2"/>
      <c r="O61" s="2"/>
      <c r="P61" s="2"/>
      <c r="Q61" s="2"/>
      <c r="R61" s="2"/>
      <c r="S61" s="2"/>
      <c r="T61" s="2"/>
      <c r="U61" s="2"/>
      <c r="V61" s="2"/>
      <c r="W61" s="59"/>
      <c r="X61" s="59"/>
      <c r="Y61" s="59"/>
      <c r="Z61" s="59"/>
      <c r="AA61" s="62"/>
      <c r="AB61" s="59"/>
      <c r="AC61" s="59"/>
      <c r="AD61" s="59"/>
      <c r="AE61" s="59"/>
      <c r="AF61" s="59"/>
      <c r="AG61" s="59"/>
      <c r="AH61" s="59"/>
      <c r="AI61" s="59"/>
      <c r="AJ61" s="59"/>
    </row>
    <row r="62" ht="12.75" customHeight="1">
      <c r="A62" s="59"/>
      <c r="B62" s="59"/>
      <c r="C62" s="59"/>
      <c r="D62" s="63"/>
      <c r="E62" s="60"/>
      <c r="F62" s="61"/>
      <c r="G62" s="61"/>
      <c r="H62" s="61"/>
      <c r="I62" s="61"/>
      <c r="J62" s="61"/>
      <c r="K62" s="61"/>
      <c r="L62" s="59"/>
      <c r="M62" s="59"/>
      <c r="N62" s="2"/>
      <c r="O62" s="2"/>
      <c r="P62" s="2"/>
      <c r="Q62" s="2"/>
      <c r="R62" s="2"/>
      <c r="S62" s="2"/>
      <c r="T62" s="2"/>
      <c r="U62" s="2"/>
      <c r="V62" s="2"/>
      <c r="W62" s="59"/>
      <c r="X62" s="59"/>
      <c r="Y62" s="59"/>
      <c r="Z62" s="59"/>
      <c r="AA62" s="62"/>
      <c r="AB62" s="59"/>
      <c r="AC62" s="59"/>
      <c r="AD62" s="59"/>
      <c r="AE62" s="59"/>
      <c r="AF62" s="59"/>
      <c r="AG62" s="59"/>
      <c r="AH62" s="59"/>
      <c r="AI62" s="59"/>
      <c r="AJ62" s="59"/>
    </row>
    <row r="63" ht="16.5" customHeigh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2"/>
      <c r="O63" s="2"/>
      <c r="P63" s="2"/>
      <c r="Q63" s="2"/>
      <c r="R63" s="2"/>
      <c r="S63" s="2"/>
      <c r="T63" s="2"/>
      <c r="U63" s="2"/>
      <c r="V63" s="2"/>
      <c r="W63" s="59"/>
      <c r="X63" s="59"/>
      <c r="Y63" s="59"/>
      <c r="Z63" s="59"/>
      <c r="AA63" s="62"/>
      <c r="AB63" s="59"/>
      <c r="AC63" s="59"/>
      <c r="AD63" s="59"/>
      <c r="AE63" s="59"/>
      <c r="AF63" s="59"/>
      <c r="AG63" s="59"/>
      <c r="AH63" s="59"/>
      <c r="AI63" s="59"/>
      <c r="AJ63" s="59"/>
    </row>
    <row r="64" ht="12.75" customHeight="1">
      <c r="A64" s="59" t="s">
        <v>176</v>
      </c>
      <c r="B64" s="59"/>
      <c r="C64" s="59"/>
      <c r="D64" s="59" t="s">
        <v>180</v>
      </c>
      <c r="E64" s="59" t="s">
        <v>181</v>
      </c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 t="s">
        <v>182</v>
      </c>
      <c r="Q64" s="59"/>
      <c r="R64" s="59"/>
      <c r="S64" s="59"/>
      <c r="T64" s="59"/>
      <c r="U64" s="59"/>
      <c r="V64" s="59"/>
      <c r="W64" s="59" t="s">
        <v>206</v>
      </c>
      <c r="X64" s="59"/>
      <c r="Y64" s="59"/>
      <c r="Z64" s="59"/>
      <c r="AA64" s="62"/>
      <c r="AB64" s="59"/>
      <c r="AC64" s="59"/>
      <c r="AD64" s="59"/>
      <c r="AE64" s="59"/>
      <c r="AF64" s="59"/>
      <c r="AG64" s="59"/>
      <c r="AH64" s="59"/>
      <c r="AI64" s="59"/>
      <c r="AJ64" s="59"/>
    </row>
    <row r="65" ht="12.75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62"/>
      <c r="AB65" s="59"/>
      <c r="AC65" s="59"/>
      <c r="AD65" s="59"/>
      <c r="AE65" s="59"/>
      <c r="AF65" s="59"/>
      <c r="AG65" s="59"/>
      <c r="AH65" s="59"/>
      <c r="AI65" s="59"/>
      <c r="AJ65" s="59"/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1:A12"/>
    <mergeCell ref="B11:B12"/>
    <mergeCell ref="C11:C12"/>
    <mergeCell ref="D11:D12"/>
    <mergeCell ref="E11:P11"/>
    <mergeCell ref="T11:V11"/>
    <mergeCell ref="W11:X11"/>
    <mergeCell ref="A13:D13"/>
  </mergeCells>
  <printOptions/>
  <pageMargins bottom="0.1968503937007874" footer="0.0" header="0.0" left="0.5118110236220472" right="0.31496062992125984" top="0.35433070866141736"/>
  <pageSetup paperSize="9" orientation="landscape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2.71"/>
    <col customWidth="1" min="3" max="3" width="1.71"/>
    <col customWidth="1" min="4" max="4" width="37.43"/>
    <col customWidth="1" min="5" max="5" width="7.71"/>
    <col customWidth="1" min="6" max="11" width="8.0"/>
    <col customWidth="1" min="12" max="12" width="7.0"/>
    <col customWidth="1" min="13" max="13" width="10.57"/>
    <col customWidth="1" min="14" max="16" width="7.14"/>
    <col customWidth="1" min="17" max="20" width="7.29"/>
    <col customWidth="1" min="21" max="21" width="0.43"/>
    <col customWidth="1" min="22" max="24" width="8.71"/>
    <col customWidth="1" min="25" max="25" width="2.14"/>
    <col customWidth="1" min="26" max="26" width="7.29"/>
    <col customWidth="1" min="27" max="27" width="7.14"/>
    <col customWidth="1" min="28" max="3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3"/>
    </row>
    <row r="4" ht="14.25" customHeight="1">
      <c r="A4" s="4" t="s">
        <v>4</v>
      </c>
      <c r="B4" s="2"/>
      <c r="C4" s="4" t="s">
        <v>2</v>
      </c>
      <c r="D4" s="8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6"/>
      <c r="AA6" s="7"/>
    </row>
    <row r="7" ht="14.25" customHeight="1">
      <c r="A7" s="4" t="s">
        <v>10</v>
      </c>
      <c r="B7" s="2"/>
      <c r="C7" s="4" t="s">
        <v>2</v>
      </c>
      <c r="D7" s="8" t="s">
        <v>113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6"/>
      <c r="AA7" s="7"/>
    </row>
    <row r="8" ht="14.25" customHeight="1">
      <c r="A8" s="4" t="s">
        <v>12</v>
      </c>
      <c r="B8" s="2"/>
      <c r="C8" s="4" t="s">
        <v>2</v>
      </c>
      <c r="D8" s="9" t="s">
        <v>197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/>
      <c r="AA8" s="7"/>
    </row>
    <row r="9" ht="14.25" customHeight="1">
      <c r="A9" s="4" t="s">
        <v>14</v>
      </c>
      <c r="B9" s="2"/>
      <c r="C9" s="4" t="s">
        <v>2</v>
      </c>
      <c r="D9" s="9" t="s">
        <v>198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2"/>
      <c r="Z10" s="2"/>
      <c r="AA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  <c r="Q11" s="159"/>
      <c r="R11" s="159"/>
      <c r="S11" s="159"/>
      <c r="T11" s="17" t="s">
        <v>22</v>
      </c>
      <c r="U11" s="18"/>
      <c r="V11" s="19"/>
      <c r="W11" s="20" t="s">
        <v>23</v>
      </c>
      <c r="X11" s="21"/>
      <c r="Y11" s="22"/>
      <c r="Z11" s="22"/>
      <c r="AA11" s="23"/>
      <c r="AB11" s="24"/>
      <c r="AC11" s="24"/>
      <c r="AD11" s="24"/>
      <c r="AE11" s="24"/>
      <c r="AF11" s="24"/>
      <c r="AG11" s="24"/>
      <c r="AH11" s="24"/>
      <c r="AI11" s="24"/>
      <c r="AJ11" s="24"/>
    </row>
    <row r="12" ht="25.5" customHeight="1">
      <c r="A12" s="25"/>
      <c r="B12" s="25"/>
      <c r="C12" s="25"/>
      <c r="D12" s="26"/>
      <c r="E12" s="27" t="s">
        <v>24</v>
      </c>
      <c r="F12" s="160"/>
      <c r="G12" s="160"/>
      <c r="H12" s="160"/>
      <c r="I12" s="160"/>
      <c r="J12" s="160"/>
      <c r="K12" s="28" t="s">
        <v>25</v>
      </c>
      <c r="L12" s="28" t="s">
        <v>26</v>
      </c>
      <c r="M12" s="27" t="s">
        <v>27</v>
      </c>
      <c r="N12" s="27"/>
      <c r="O12" s="27"/>
      <c r="P12" s="27" t="s">
        <v>28</v>
      </c>
      <c r="Q12" s="160"/>
      <c r="R12" s="160"/>
      <c r="S12" s="160"/>
      <c r="T12" s="28" t="s">
        <v>29</v>
      </c>
      <c r="U12" s="29" t="s">
        <v>30</v>
      </c>
      <c r="V12" s="30" t="s">
        <v>31</v>
      </c>
      <c r="W12" s="31" t="s">
        <v>32</v>
      </c>
      <c r="X12" s="31" t="s">
        <v>33</v>
      </c>
      <c r="Y12" s="22"/>
      <c r="Z12" s="22"/>
      <c r="AA12" s="23"/>
      <c r="AB12" s="24"/>
      <c r="AC12" s="24"/>
      <c r="AD12" s="24"/>
      <c r="AE12" s="24"/>
      <c r="AF12" s="24"/>
      <c r="AG12" s="24"/>
      <c r="AH12" s="24"/>
      <c r="AI12" s="24"/>
      <c r="AJ12" s="24"/>
    </row>
    <row r="13" ht="14.25" customHeight="1">
      <c r="A13" s="32" t="s">
        <v>34</v>
      </c>
      <c r="B13" s="15"/>
      <c r="C13" s="15"/>
      <c r="D13" s="16"/>
      <c r="E13" s="33">
        <v>10.0</v>
      </c>
      <c r="F13" s="161" t="s">
        <v>199</v>
      </c>
      <c r="G13" s="161" t="s">
        <v>200</v>
      </c>
      <c r="H13" s="161" t="s">
        <v>201</v>
      </c>
      <c r="I13" s="161" t="s">
        <v>202</v>
      </c>
      <c r="J13" s="161" t="s">
        <v>203</v>
      </c>
      <c r="K13" s="33">
        <v>20.0</v>
      </c>
      <c r="L13" s="33">
        <v>20.0</v>
      </c>
      <c r="M13" s="33"/>
      <c r="N13" s="161" t="s">
        <v>199</v>
      </c>
      <c r="O13" s="161" t="s">
        <v>200</v>
      </c>
      <c r="P13" s="33">
        <v>25.0</v>
      </c>
      <c r="Q13" s="161" t="s">
        <v>201</v>
      </c>
      <c r="R13" s="161" t="s">
        <v>202</v>
      </c>
      <c r="S13" s="161" t="s">
        <v>203</v>
      </c>
      <c r="T13" s="33">
        <v>25.0</v>
      </c>
      <c r="U13" s="34"/>
      <c r="V13" s="35">
        <v>100.0</v>
      </c>
      <c r="W13" s="33">
        <f>INT(E13)+INT(K13)+INT(L13)+INT(M13)+INT(P13)+INT(T13)</f>
        <v>100</v>
      </c>
      <c r="X13" s="33"/>
      <c r="Y13" s="34"/>
      <c r="Z13" s="36" t="s">
        <v>35</v>
      </c>
      <c r="AA13" s="37" t="s">
        <v>36</v>
      </c>
      <c r="AB13" s="38"/>
      <c r="AC13" s="38"/>
      <c r="AD13" s="38"/>
      <c r="AE13" s="38"/>
      <c r="AF13" s="38"/>
      <c r="AG13" s="38"/>
      <c r="AH13" s="38"/>
      <c r="AI13" s="38"/>
      <c r="AJ13" s="38"/>
    </row>
    <row r="14" ht="24.0" customHeight="1">
      <c r="A14" s="39" t="s">
        <v>37</v>
      </c>
      <c r="B14" s="40">
        <v>2.11200267E8</v>
      </c>
      <c r="C14" s="41"/>
      <c r="D14" s="42" t="s">
        <v>153</v>
      </c>
      <c r="E14" s="162">
        <v>73.07692307692307</v>
      </c>
      <c r="F14" s="130"/>
      <c r="G14" s="43">
        <v>0.0</v>
      </c>
      <c r="H14" s="130"/>
      <c r="I14" s="130"/>
      <c r="J14" s="130"/>
      <c r="K14" s="45"/>
      <c r="L14" s="45"/>
      <c r="M14" s="45"/>
      <c r="N14" s="45"/>
      <c r="O14" s="44">
        <v>0.0</v>
      </c>
      <c r="P14" s="45"/>
      <c r="Q14" s="45"/>
      <c r="R14" s="45"/>
      <c r="S14" s="45"/>
      <c r="T14" s="45"/>
      <c r="U14" s="46"/>
      <c r="V14" s="47">
        <f t="shared" ref="V14:V48" si="1">IF(INT(AA14)=0,Z14,IF(INT(Z14)&gt;INT(AA14),Z14,AA14))</f>
        <v>7.307692308</v>
      </c>
      <c r="W14" s="48">
        <f t="shared" ref="W14:W48" si="2">V14</f>
        <v>7.307692308</v>
      </c>
      <c r="X14" s="49" t="str">
        <f t="shared" ref="X14:X48" si="3">IF(W14&gt;=80,"A",IF(W14&gt;=75,"AB",IF(W14&gt;=70,"B",IF(W14&gt;=65,"BC",IF(W14&gt;=60,"C",IF(W14&gt;=50,"D","E"))))))</f>
        <v>E</v>
      </c>
      <c r="Y14" s="46" t="s">
        <v>39</v>
      </c>
      <c r="Z14" s="45">
        <v>0.0</v>
      </c>
      <c r="AA14" s="47">
        <f>IF(V13&gt;0,((E14/V13)*((E13/W13)*100))+((K14/V13)*((K13/W13)*100))+((L14/V13)*((L13/W13)*100))+((M14/V13)*((M13/W13)*100))+((P14/V13)*((P13/W13)*100))+(IF((T14/V13)*((T13/W13)*100)&gt;(U14/V13)*((T13/W13)*100),(T14/V13)*((T13/W13)*100),(U14/V13)*((T13/W13)*100))))</f>
        <v>7.307692308</v>
      </c>
      <c r="AB14" s="2"/>
      <c r="AC14" s="2"/>
      <c r="AD14" s="2"/>
      <c r="AE14" s="2"/>
      <c r="AF14" s="2"/>
      <c r="AG14" s="2"/>
      <c r="AH14" s="2"/>
      <c r="AI14" s="2"/>
      <c r="AJ14" s="2"/>
    </row>
    <row r="15" ht="24.0" customHeight="1">
      <c r="A15" s="39" t="s">
        <v>40</v>
      </c>
      <c r="B15" s="40">
        <v>2.11200311E8</v>
      </c>
      <c r="C15" s="41"/>
      <c r="D15" s="42" t="s">
        <v>115</v>
      </c>
      <c r="E15" s="162">
        <v>57.692307692307686</v>
      </c>
      <c r="F15" s="130"/>
      <c r="G15" s="43">
        <v>0.0</v>
      </c>
      <c r="H15" s="130"/>
      <c r="I15" s="130"/>
      <c r="J15" s="130"/>
      <c r="K15" s="45"/>
      <c r="L15" s="45"/>
      <c r="M15" s="45"/>
      <c r="N15" s="45"/>
      <c r="O15" s="44">
        <v>0.0</v>
      </c>
      <c r="P15" s="45"/>
      <c r="Q15" s="45"/>
      <c r="R15" s="45"/>
      <c r="S15" s="45"/>
      <c r="T15" s="45"/>
      <c r="U15" s="46"/>
      <c r="V15" s="47">
        <f t="shared" si="1"/>
        <v>5.769230769</v>
      </c>
      <c r="W15" s="48">
        <f t="shared" si="2"/>
        <v>5.769230769</v>
      </c>
      <c r="X15" s="49" t="str">
        <f t="shared" si="3"/>
        <v>E</v>
      </c>
      <c r="Y15" s="46" t="s">
        <v>39</v>
      </c>
      <c r="Z15" s="45">
        <v>0.0</v>
      </c>
      <c r="AA15" s="47">
        <f>IF(V13&gt;0,((E15/V13)*((E13/W13)*100))+((K15/V13)*((K13/W13)*100))+((L15/V13)*((L13/W13)*100))+((M15/V13)*((M13/W13)*100))+((P15/V13)*((P13/W13)*100))+(IF((T15/V13)*((T13/W13)*100)&gt;(U15/V13)*((T13/W13)*100),(T15/V13)*((T13/W13)*100),(U15/V13)*((T13/W13)*100))))</f>
        <v>5.769230769</v>
      </c>
      <c r="AB15" s="2"/>
      <c r="AC15" s="2"/>
      <c r="AD15" s="2"/>
      <c r="AE15" s="2"/>
      <c r="AF15" s="2"/>
      <c r="AG15" s="2"/>
      <c r="AH15" s="2"/>
      <c r="AI15" s="2"/>
      <c r="AJ15" s="2"/>
    </row>
    <row r="16" ht="24.0" customHeight="1">
      <c r="A16" s="39" t="s">
        <v>42</v>
      </c>
      <c r="B16" s="40">
        <v>2.11200326E8</v>
      </c>
      <c r="C16" s="41"/>
      <c r="D16" s="42" t="s">
        <v>177</v>
      </c>
      <c r="E16" s="162">
        <v>80.76923076923077</v>
      </c>
      <c r="F16" s="43">
        <v>80.0</v>
      </c>
      <c r="G16" s="43">
        <v>80.0</v>
      </c>
      <c r="H16" s="130"/>
      <c r="I16" s="130"/>
      <c r="J16" s="130"/>
      <c r="K16" s="45"/>
      <c r="L16" s="45"/>
      <c r="M16" s="45"/>
      <c r="N16" s="45"/>
      <c r="O16" s="44">
        <v>83.0</v>
      </c>
      <c r="P16" s="45"/>
      <c r="Q16" s="45"/>
      <c r="R16" s="45"/>
      <c r="S16" s="45"/>
      <c r="T16" s="45"/>
      <c r="U16" s="46"/>
      <c r="V16" s="47">
        <f t="shared" si="1"/>
        <v>8.076923077</v>
      </c>
      <c r="W16" s="48">
        <f t="shared" si="2"/>
        <v>8.076923077</v>
      </c>
      <c r="X16" s="49" t="str">
        <f t="shared" si="3"/>
        <v>E</v>
      </c>
      <c r="Y16" s="46" t="s">
        <v>39</v>
      </c>
      <c r="Z16" s="45">
        <v>0.0</v>
      </c>
      <c r="AA16" s="47">
        <f>IF(V13&gt;0,((E16/V13)*((E13/W13)*100))+((K16/V13)*((K13/W13)*100))+((L16/V13)*((L13/W13)*100))+((M16/V13)*((M13/W13)*100))+((P16/V13)*((P13/W13)*100))+(IF((T16/V13)*((T13/W13)*100)&gt;(U16/V13)*((T13/W13)*100),(T16/V13)*((T13/W13)*100),(U16/V13)*((T13/W13)*100))))</f>
        <v>8.076923077</v>
      </c>
      <c r="AB16" s="2"/>
      <c r="AC16" s="2"/>
      <c r="AD16" s="2"/>
      <c r="AE16" s="2"/>
      <c r="AF16" s="2"/>
      <c r="AG16" s="2"/>
      <c r="AH16" s="2"/>
      <c r="AI16" s="2"/>
      <c r="AJ16" s="2"/>
    </row>
    <row r="17" ht="24.0" customHeight="1">
      <c r="A17" s="39" t="s">
        <v>44</v>
      </c>
      <c r="B17" s="40">
        <v>2.21200341E8</v>
      </c>
      <c r="C17" s="41"/>
      <c r="D17" s="42" t="s">
        <v>116</v>
      </c>
      <c r="E17" s="162">
        <v>69.23076923076923</v>
      </c>
      <c r="F17" s="130"/>
      <c r="G17" s="43">
        <v>80.0</v>
      </c>
      <c r="H17" s="130"/>
      <c r="I17" s="130"/>
      <c r="J17" s="130"/>
      <c r="K17" s="45"/>
      <c r="L17" s="45"/>
      <c r="M17" s="45"/>
      <c r="N17" s="45"/>
      <c r="O17" s="44">
        <v>83.0</v>
      </c>
      <c r="P17" s="45"/>
      <c r="Q17" s="45"/>
      <c r="R17" s="45"/>
      <c r="S17" s="45"/>
      <c r="T17" s="45"/>
      <c r="U17" s="46"/>
      <c r="V17" s="47">
        <f t="shared" si="1"/>
        <v>6.923076923</v>
      </c>
      <c r="W17" s="48">
        <f t="shared" si="2"/>
        <v>6.923076923</v>
      </c>
      <c r="X17" s="49" t="str">
        <f t="shared" si="3"/>
        <v>E</v>
      </c>
      <c r="Y17" s="46" t="s">
        <v>39</v>
      </c>
      <c r="Z17" s="45">
        <v>0.0</v>
      </c>
      <c r="AA17" s="47">
        <f>IF(V13&gt;0,((E17/V13)*((E13/W13)*100))+((K17/V13)*((K13/W13)*100))+((L17/V13)*((L13/W13)*100))+((M17/V13)*((M13/W13)*100))+((P17/V13)*((P13/W13)*100))+(IF((T17/V13)*((T13/W13)*100)&gt;(U17/V13)*((T13/W13)*100),(T17/V13)*((T13/W13)*100),(U17/V13)*((T13/W13)*100))))</f>
        <v>6.923076923</v>
      </c>
      <c r="AB17" s="2"/>
      <c r="AC17" s="2"/>
      <c r="AD17" s="2"/>
      <c r="AE17" s="2"/>
      <c r="AF17" s="2"/>
      <c r="AG17" s="2"/>
      <c r="AH17" s="2"/>
      <c r="AI17" s="2"/>
      <c r="AJ17" s="2"/>
    </row>
    <row r="18" ht="24.0" customHeight="1">
      <c r="A18" s="39" t="s">
        <v>46</v>
      </c>
      <c r="B18" s="40">
        <v>2.21200343E8</v>
      </c>
      <c r="C18" s="41"/>
      <c r="D18" s="42" t="s">
        <v>117</v>
      </c>
      <c r="E18" s="162">
        <v>88.46153846153845</v>
      </c>
      <c r="F18" s="130"/>
      <c r="G18" s="43">
        <v>80.0</v>
      </c>
      <c r="H18" s="130"/>
      <c r="I18" s="130"/>
      <c r="J18" s="130"/>
      <c r="K18" s="45"/>
      <c r="L18" s="45"/>
      <c r="M18" s="45"/>
      <c r="N18" s="45"/>
      <c r="O18" s="44">
        <v>83.0</v>
      </c>
      <c r="P18" s="45"/>
      <c r="Q18" s="45"/>
      <c r="R18" s="45"/>
      <c r="S18" s="45"/>
      <c r="T18" s="45"/>
      <c r="U18" s="46"/>
      <c r="V18" s="47">
        <f t="shared" si="1"/>
        <v>8.846153846</v>
      </c>
      <c r="W18" s="48">
        <f t="shared" si="2"/>
        <v>8.846153846</v>
      </c>
      <c r="X18" s="49" t="str">
        <f t="shared" si="3"/>
        <v>E</v>
      </c>
      <c r="Y18" s="46" t="s">
        <v>39</v>
      </c>
      <c r="Z18" s="45">
        <v>0.0</v>
      </c>
      <c r="AA18" s="47">
        <f>IF(V13&gt;0,((E18/V13)*((E13/W13)*100))+((K18/V13)*((K13/W13)*100))+((L18/V13)*((L13/W13)*100))+((M18/V13)*((M13/W13)*100))+((P18/V13)*((P13/W13)*100))+(IF((T18/V13)*((T13/W13)*100)&gt;(U18/V13)*((T13/W13)*100),(T18/V13)*((T13/W13)*100),(U18/V13)*((T13/W13)*100))))</f>
        <v>8.846153846</v>
      </c>
      <c r="AB18" s="2"/>
      <c r="AC18" s="2"/>
      <c r="AD18" s="2"/>
      <c r="AE18" s="2"/>
      <c r="AF18" s="2"/>
      <c r="AG18" s="2"/>
      <c r="AH18" s="2"/>
      <c r="AI18" s="2"/>
      <c r="AJ18" s="2"/>
    </row>
    <row r="19" ht="24.0" customHeight="1">
      <c r="A19" s="39" t="s">
        <v>5</v>
      </c>
      <c r="B19" s="40">
        <v>2.21200345E8</v>
      </c>
      <c r="C19" s="41"/>
      <c r="D19" s="42" t="s">
        <v>118</v>
      </c>
      <c r="E19" s="162">
        <v>80.76923076923077</v>
      </c>
      <c r="F19" s="130"/>
      <c r="G19" s="43">
        <v>80.0</v>
      </c>
      <c r="H19" s="130"/>
      <c r="I19" s="130"/>
      <c r="J19" s="130"/>
      <c r="K19" s="45"/>
      <c r="L19" s="45"/>
      <c r="M19" s="45"/>
      <c r="N19" s="45"/>
      <c r="O19" s="44">
        <v>83.0</v>
      </c>
      <c r="P19" s="45"/>
      <c r="Q19" s="45"/>
      <c r="R19" s="45"/>
      <c r="S19" s="45"/>
      <c r="T19" s="45"/>
      <c r="U19" s="46"/>
      <c r="V19" s="47">
        <f t="shared" si="1"/>
        <v>8.076923077</v>
      </c>
      <c r="W19" s="48">
        <f t="shared" si="2"/>
        <v>8.076923077</v>
      </c>
      <c r="X19" s="49" t="str">
        <f t="shared" si="3"/>
        <v>E</v>
      </c>
      <c r="Y19" s="46" t="s">
        <v>39</v>
      </c>
      <c r="Z19" s="45">
        <v>0.0</v>
      </c>
      <c r="AA19" s="47">
        <f>IF(V13&gt;0,((E19/V13)*((E13/W13)*100))+((K19/V13)*((K13/W13)*100))+((L19/V13)*((L13/W13)*100))+((M19/V13)*((M13/W13)*100))+((P19/V13)*((P13/W13)*100))+(IF((T19/V13)*((T13/W13)*100)&gt;(U19/V13)*((T13/W13)*100),(T19/V13)*((T13/W13)*100),(U19/V13)*((T13/W13)*100))))</f>
        <v>8.076923077</v>
      </c>
      <c r="AB19" s="2"/>
      <c r="AC19" s="2"/>
      <c r="AD19" s="2"/>
      <c r="AE19" s="2"/>
      <c r="AF19" s="2"/>
      <c r="AG19" s="2"/>
      <c r="AH19" s="2"/>
      <c r="AI19" s="2"/>
      <c r="AJ19" s="2"/>
    </row>
    <row r="20" ht="24.0" customHeight="1">
      <c r="A20" s="39" t="s">
        <v>49</v>
      </c>
      <c r="B20" s="40">
        <v>2.21200347E8</v>
      </c>
      <c r="C20" s="41"/>
      <c r="D20" s="42" t="s">
        <v>119</v>
      </c>
      <c r="E20" s="162">
        <v>88.46153846153845</v>
      </c>
      <c r="F20" s="43">
        <v>80.0</v>
      </c>
      <c r="G20" s="43">
        <v>80.0</v>
      </c>
      <c r="H20" s="130"/>
      <c r="I20" s="130"/>
      <c r="J20" s="130"/>
      <c r="K20" s="45"/>
      <c r="L20" s="45"/>
      <c r="M20" s="45"/>
      <c r="N20" s="45"/>
      <c r="O20" s="44">
        <v>83.0</v>
      </c>
      <c r="P20" s="45"/>
      <c r="Q20" s="45"/>
      <c r="R20" s="45"/>
      <c r="S20" s="45"/>
      <c r="T20" s="45"/>
      <c r="U20" s="46"/>
      <c r="V20" s="47">
        <f t="shared" si="1"/>
        <v>8.846153846</v>
      </c>
      <c r="W20" s="48">
        <f t="shared" si="2"/>
        <v>8.846153846</v>
      </c>
      <c r="X20" s="49" t="str">
        <f t="shared" si="3"/>
        <v>E</v>
      </c>
      <c r="Y20" s="46" t="s">
        <v>39</v>
      </c>
      <c r="Z20" s="45">
        <v>0.0</v>
      </c>
      <c r="AA20" s="47">
        <f>IF(V13&gt;0,((E20/V13)*((E13/W13)*100))+((K20/V13)*((K13/W13)*100))+((L20/V13)*((L13/W13)*100))+((M20/V13)*((M13/W13)*100))+((P20/V13)*((P13/W13)*100))+(IF((T20/V13)*((T13/W13)*100)&gt;(U20/V13)*((T13/W13)*100),(T20/V13)*((T13/W13)*100),(U20/V13)*((T13/W13)*100))))</f>
        <v>8.846153846</v>
      </c>
      <c r="AB20" s="2"/>
      <c r="AC20" s="2"/>
      <c r="AD20" s="2"/>
      <c r="AE20" s="2"/>
      <c r="AF20" s="2"/>
      <c r="AG20" s="2"/>
      <c r="AH20" s="2"/>
      <c r="AI20" s="2"/>
      <c r="AJ20" s="2"/>
    </row>
    <row r="21" ht="24.0" customHeight="1">
      <c r="A21" s="39" t="s">
        <v>51</v>
      </c>
      <c r="B21" s="40">
        <v>2.2120035E8</v>
      </c>
      <c r="C21" s="41"/>
      <c r="D21" s="42" t="s">
        <v>120</v>
      </c>
      <c r="E21" s="162">
        <v>88.46153846153845</v>
      </c>
      <c r="F21" s="43">
        <v>80.0</v>
      </c>
      <c r="G21" s="43">
        <v>80.0</v>
      </c>
      <c r="H21" s="130"/>
      <c r="I21" s="130"/>
      <c r="J21" s="130"/>
      <c r="K21" s="45"/>
      <c r="L21" s="45"/>
      <c r="M21" s="45"/>
      <c r="N21" s="45"/>
      <c r="O21" s="44">
        <v>83.0</v>
      </c>
      <c r="P21" s="45"/>
      <c r="Q21" s="45"/>
      <c r="R21" s="45"/>
      <c r="S21" s="45"/>
      <c r="T21" s="45"/>
      <c r="U21" s="46"/>
      <c r="V21" s="47">
        <f t="shared" si="1"/>
        <v>8.846153846</v>
      </c>
      <c r="W21" s="48">
        <f t="shared" si="2"/>
        <v>8.846153846</v>
      </c>
      <c r="X21" s="49" t="str">
        <f t="shared" si="3"/>
        <v>E</v>
      </c>
      <c r="Y21" s="46" t="s">
        <v>39</v>
      </c>
      <c r="Z21" s="45">
        <v>0.0</v>
      </c>
      <c r="AA21" s="47">
        <f>IF(V13&gt;0,((E21/V13)*((E13/W13)*100))+((K21/V13)*((K13/W13)*100))+((L21/V13)*((L13/W13)*100))+((M21/V13)*((M13/W13)*100))+((P21/V13)*((P13/W13)*100))+(IF((T21/V13)*((T13/W13)*100)&gt;(U21/V13)*((T13/W13)*100),(T21/V13)*((T13/W13)*100),(U21/V13)*((T13/W13)*100))))</f>
        <v>8.846153846</v>
      </c>
      <c r="AB21" s="2"/>
      <c r="AC21" s="2"/>
      <c r="AD21" s="2"/>
      <c r="AE21" s="2"/>
      <c r="AF21" s="2"/>
      <c r="AG21" s="2"/>
      <c r="AH21" s="2"/>
      <c r="AI21" s="2"/>
      <c r="AJ21" s="2"/>
    </row>
    <row r="22" ht="24.0" customHeight="1">
      <c r="A22" s="39" t="s">
        <v>53</v>
      </c>
      <c r="B22" s="40">
        <v>2.21200354E8</v>
      </c>
      <c r="C22" s="41"/>
      <c r="D22" s="42" t="s">
        <v>121</v>
      </c>
      <c r="E22" s="162">
        <v>88.46153846153845</v>
      </c>
      <c r="F22" s="43">
        <v>80.0</v>
      </c>
      <c r="G22" s="43">
        <v>80.0</v>
      </c>
      <c r="H22" s="130"/>
      <c r="I22" s="130"/>
      <c r="J22" s="130"/>
      <c r="K22" s="45"/>
      <c r="L22" s="45"/>
      <c r="M22" s="45"/>
      <c r="N22" s="45"/>
      <c r="O22" s="44">
        <v>83.0</v>
      </c>
      <c r="P22" s="45"/>
      <c r="Q22" s="45"/>
      <c r="R22" s="45"/>
      <c r="S22" s="45"/>
      <c r="T22" s="45"/>
      <c r="U22" s="46"/>
      <c r="V22" s="47">
        <f t="shared" si="1"/>
        <v>8.846153846</v>
      </c>
      <c r="W22" s="48">
        <f t="shared" si="2"/>
        <v>8.846153846</v>
      </c>
      <c r="X22" s="49" t="str">
        <f t="shared" si="3"/>
        <v>E</v>
      </c>
      <c r="Y22" s="46" t="s">
        <v>39</v>
      </c>
      <c r="Z22" s="45">
        <v>0.0</v>
      </c>
      <c r="AA22" s="47">
        <f>IF(V13&gt;0,((E22/V13)*((E13/W13)*100))+((K22/V13)*((K13/W13)*100))+((L22/V13)*((L13/W13)*100))+((M22/V13)*((M13/W13)*100))+((P22/V13)*((P13/W13)*100))+(IF((T22/V13)*((T13/W13)*100)&gt;(U22/V13)*((T13/W13)*100),(T22/V13)*((T13/W13)*100),(U22/V13)*((T13/W13)*100))))</f>
        <v>8.846153846</v>
      </c>
      <c r="AB22" s="2"/>
      <c r="AC22" s="2"/>
      <c r="AD22" s="2"/>
      <c r="AE22" s="2"/>
      <c r="AF22" s="2"/>
      <c r="AG22" s="2"/>
      <c r="AH22" s="2"/>
      <c r="AI22" s="2"/>
      <c r="AJ22" s="2"/>
    </row>
    <row r="23" ht="24.0" customHeight="1">
      <c r="A23" s="39" t="s">
        <v>55</v>
      </c>
      <c r="B23" s="40">
        <v>2.21200361E8</v>
      </c>
      <c r="C23" s="41"/>
      <c r="D23" s="42" t="s">
        <v>122</v>
      </c>
      <c r="E23" s="162">
        <v>96.15384615384616</v>
      </c>
      <c r="F23" s="130"/>
      <c r="G23" s="43">
        <v>80.0</v>
      </c>
      <c r="H23" s="130"/>
      <c r="I23" s="130"/>
      <c r="J23" s="130"/>
      <c r="K23" s="45"/>
      <c r="L23" s="45"/>
      <c r="M23" s="45"/>
      <c r="N23" s="45"/>
      <c r="O23" s="44">
        <v>83.0</v>
      </c>
      <c r="P23" s="45"/>
      <c r="Q23" s="45"/>
      <c r="R23" s="45"/>
      <c r="S23" s="45"/>
      <c r="T23" s="45"/>
      <c r="U23" s="46"/>
      <c r="V23" s="47">
        <f t="shared" si="1"/>
        <v>9.615384615</v>
      </c>
      <c r="W23" s="48">
        <f t="shared" si="2"/>
        <v>9.615384615</v>
      </c>
      <c r="X23" s="49" t="str">
        <f t="shared" si="3"/>
        <v>E</v>
      </c>
      <c r="Y23" s="46" t="s">
        <v>39</v>
      </c>
      <c r="Z23" s="45">
        <v>0.0</v>
      </c>
      <c r="AA23" s="47">
        <f>IF(V13&gt;0,((E23/V13)*((E13/W13)*100))+((K23/V13)*((K13/W13)*100))+((L23/V13)*((L13/W13)*100))+((M23/V13)*((M13/W13)*100))+((P23/V13)*((P13/W13)*100))+(IF((T23/V13)*((T13/W13)*100)&gt;(U23/V13)*((T13/W13)*100),(T23/V13)*((T13/W13)*100),(U23/V13)*((T13/W13)*100))))</f>
        <v>9.615384615</v>
      </c>
      <c r="AB23" s="2"/>
      <c r="AC23" s="2"/>
      <c r="AD23" s="2"/>
      <c r="AE23" s="2"/>
      <c r="AF23" s="2"/>
      <c r="AG23" s="2"/>
      <c r="AH23" s="2"/>
      <c r="AI23" s="2"/>
      <c r="AJ23" s="2"/>
    </row>
    <row r="24" ht="24.0" customHeight="1">
      <c r="A24" s="39" t="s">
        <v>57</v>
      </c>
      <c r="B24" s="40">
        <v>2.21200365E8</v>
      </c>
      <c r="C24" s="41"/>
      <c r="D24" s="42" t="s">
        <v>123</v>
      </c>
      <c r="E24" s="162">
        <v>88.46153846153845</v>
      </c>
      <c r="F24" s="130"/>
      <c r="G24" s="43">
        <v>80.0</v>
      </c>
      <c r="H24" s="130"/>
      <c r="I24" s="130"/>
      <c r="J24" s="130"/>
      <c r="K24" s="45"/>
      <c r="L24" s="45"/>
      <c r="M24" s="45"/>
      <c r="N24" s="45"/>
      <c r="O24" s="44">
        <v>83.0</v>
      </c>
      <c r="P24" s="45"/>
      <c r="Q24" s="45"/>
      <c r="R24" s="45"/>
      <c r="S24" s="45"/>
      <c r="T24" s="45"/>
      <c r="U24" s="46"/>
      <c r="V24" s="47">
        <f t="shared" si="1"/>
        <v>8.846153846</v>
      </c>
      <c r="W24" s="48">
        <f t="shared" si="2"/>
        <v>8.846153846</v>
      </c>
      <c r="X24" s="49" t="str">
        <f t="shared" si="3"/>
        <v>E</v>
      </c>
      <c r="Y24" s="46" t="s">
        <v>39</v>
      </c>
      <c r="Z24" s="45">
        <v>0.0</v>
      </c>
      <c r="AA24" s="47">
        <f>IF(V13&gt;0,((E24/V13)*((E13/W13)*100))+((K24/V13)*((K13/W13)*100))+((L24/V13)*((L13/W13)*100))+((M24/V13)*((M13/W13)*100))+((P24/V13)*((P13/W13)*100))+(IF((T24/V13)*((T13/W13)*100)&gt;(U24/V13)*((T13/W13)*100),(T24/V13)*((T13/W13)*100),(U24/V13)*((T13/W13)*100))))</f>
        <v>8.846153846</v>
      </c>
      <c r="AB24" s="2"/>
      <c r="AC24" s="2"/>
      <c r="AD24" s="2"/>
      <c r="AE24" s="2"/>
      <c r="AF24" s="2"/>
      <c r="AG24" s="2"/>
      <c r="AH24" s="2"/>
      <c r="AI24" s="2"/>
      <c r="AJ24" s="2"/>
    </row>
    <row r="25" ht="24.0" customHeight="1">
      <c r="A25" s="39" t="s">
        <v>59</v>
      </c>
      <c r="B25" s="40">
        <v>2.21200369E8</v>
      </c>
      <c r="C25" s="41"/>
      <c r="D25" s="42" t="s">
        <v>124</v>
      </c>
      <c r="E25" s="162">
        <v>96.15384615384616</v>
      </c>
      <c r="F25" s="130"/>
      <c r="G25" s="43">
        <v>80.0</v>
      </c>
      <c r="H25" s="130"/>
      <c r="I25" s="130"/>
      <c r="J25" s="130"/>
      <c r="K25" s="45"/>
      <c r="L25" s="45"/>
      <c r="M25" s="45"/>
      <c r="N25" s="45"/>
      <c r="O25" s="44">
        <v>83.0</v>
      </c>
      <c r="P25" s="45"/>
      <c r="Q25" s="45"/>
      <c r="R25" s="45"/>
      <c r="S25" s="45"/>
      <c r="T25" s="45"/>
      <c r="U25" s="46"/>
      <c r="V25" s="47">
        <f t="shared" si="1"/>
        <v>9.615384615</v>
      </c>
      <c r="W25" s="48">
        <f t="shared" si="2"/>
        <v>9.615384615</v>
      </c>
      <c r="X25" s="49" t="str">
        <f t="shared" si="3"/>
        <v>E</v>
      </c>
      <c r="Y25" s="46" t="s">
        <v>39</v>
      </c>
      <c r="Z25" s="45">
        <v>0.0</v>
      </c>
      <c r="AA25" s="47">
        <f>IF(V13&gt;0,((E25/V13)*((E13/W13)*100))+((K25/V13)*((K13/W13)*100))+((L25/V13)*((L13/W13)*100))+((M25/V13)*((M13/W13)*100))+((P25/V13)*((P13/W13)*100))+(IF((T25/V13)*((T13/W13)*100)&gt;(U25/V13)*((T13/W13)*100),(T25/V13)*((T13/W13)*100),(U25/V13)*((T13/W13)*100))))</f>
        <v>9.615384615</v>
      </c>
      <c r="AB25" s="2"/>
      <c r="AC25" s="2"/>
      <c r="AD25" s="2"/>
      <c r="AE25" s="2"/>
      <c r="AF25" s="2"/>
      <c r="AG25" s="2"/>
      <c r="AH25" s="2"/>
      <c r="AI25" s="2"/>
      <c r="AJ25" s="2"/>
    </row>
    <row r="26" ht="24.0" customHeight="1">
      <c r="A26" s="39" t="s">
        <v>61</v>
      </c>
      <c r="B26" s="40">
        <v>2.2120037E8</v>
      </c>
      <c r="C26" s="41"/>
      <c r="D26" s="42" t="s">
        <v>125</v>
      </c>
      <c r="E26" s="162">
        <v>88.46153846153845</v>
      </c>
      <c r="F26" s="43">
        <v>80.0</v>
      </c>
      <c r="G26" s="43">
        <v>80.0</v>
      </c>
      <c r="H26" s="130"/>
      <c r="I26" s="130"/>
      <c r="J26" s="130"/>
      <c r="K26" s="45"/>
      <c r="L26" s="45"/>
      <c r="M26" s="45"/>
      <c r="N26" s="45"/>
      <c r="O26" s="44">
        <v>83.0</v>
      </c>
      <c r="P26" s="45"/>
      <c r="Q26" s="45"/>
      <c r="R26" s="45"/>
      <c r="S26" s="45"/>
      <c r="T26" s="45"/>
      <c r="U26" s="46"/>
      <c r="V26" s="47">
        <f t="shared" si="1"/>
        <v>8.846153846</v>
      </c>
      <c r="W26" s="48">
        <f t="shared" si="2"/>
        <v>8.846153846</v>
      </c>
      <c r="X26" s="49" t="str">
        <f t="shared" si="3"/>
        <v>E</v>
      </c>
      <c r="Y26" s="46" t="s">
        <v>39</v>
      </c>
      <c r="Z26" s="45">
        <v>0.0</v>
      </c>
      <c r="AA26" s="47">
        <f>IF(V13&gt;0,((E26/V13)*((E13/W13)*100))+((K26/V13)*((K13/W13)*100))+((L26/V13)*((L13/W13)*100))+((M26/V13)*((M13/W13)*100))+((P26/V13)*((P13/W13)*100))+(IF((T26/V13)*((T13/W13)*100)&gt;(U26/V13)*((T13/W13)*100),(T26/V13)*((T13/W13)*100),(U26/V13)*((T13/W13)*100))))</f>
        <v>8.846153846</v>
      </c>
      <c r="AB26" s="2"/>
      <c r="AC26" s="2"/>
      <c r="AD26" s="2"/>
      <c r="AE26" s="2"/>
      <c r="AF26" s="2"/>
      <c r="AG26" s="2"/>
      <c r="AH26" s="2"/>
      <c r="AI26" s="2"/>
      <c r="AJ26" s="2"/>
    </row>
    <row r="27" ht="24.0" customHeight="1">
      <c r="A27" s="39" t="s">
        <v>63</v>
      </c>
      <c r="B27" s="40">
        <v>2.21200374E8</v>
      </c>
      <c r="C27" s="41"/>
      <c r="D27" s="42" t="s">
        <v>126</v>
      </c>
      <c r="E27" s="162">
        <v>84.61538461538461</v>
      </c>
      <c r="F27" s="130"/>
      <c r="G27" s="43">
        <v>80.0</v>
      </c>
      <c r="H27" s="130"/>
      <c r="I27" s="130"/>
      <c r="J27" s="130"/>
      <c r="K27" s="45"/>
      <c r="L27" s="45"/>
      <c r="M27" s="45"/>
      <c r="N27" s="45"/>
      <c r="O27" s="44">
        <v>83.0</v>
      </c>
      <c r="P27" s="45"/>
      <c r="Q27" s="45"/>
      <c r="R27" s="45"/>
      <c r="S27" s="45"/>
      <c r="T27" s="45"/>
      <c r="U27" s="46"/>
      <c r="V27" s="47">
        <f t="shared" si="1"/>
        <v>8.461538462</v>
      </c>
      <c r="W27" s="48">
        <f t="shared" si="2"/>
        <v>8.461538462</v>
      </c>
      <c r="X27" s="49" t="str">
        <f t="shared" si="3"/>
        <v>E</v>
      </c>
      <c r="Y27" s="46" t="s">
        <v>39</v>
      </c>
      <c r="Z27" s="45">
        <v>0.0</v>
      </c>
      <c r="AA27" s="47">
        <f>IF(V13&gt;0,((E27/V13)*((E13/W13)*100))+((K27/V13)*((K13/W13)*100))+((L27/V13)*((L13/W13)*100))+((M27/V13)*((M13/W13)*100))+((P27/V13)*((P13/W13)*100))+(IF((T27/V13)*((T13/W13)*100)&gt;(U27/V13)*((T13/W13)*100),(T27/V13)*((T13/W13)*100),(U27/V13)*((T13/W13)*100))))</f>
        <v>8.461538462</v>
      </c>
      <c r="AB27" s="2"/>
      <c r="AC27" s="2"/>
      <c r="AD27" s="2"/>
      <c r="AE27" s="2"/>
      <c r="AF27" s="2"/>
      <c r="AG27" s="2"/>
      <c r="AH27" s="2"/>
      <c r="AI27" s="2"/>
      <c r="AJ27" s="2"/>
    </row>
    <row r="28" ht="24.0" customHeight="1">
      <c r="A28" s="39" t="s">
        <v>65</v>
      </c>
      <c r="B28" s="40">
        <v>2.21200375E8</v>
      </c>
      <c r="C28" s="41"/>
      <c r="D28" s="42" t="s">
        <v>127</v>
      </c>
      <c r="E28" s="162">
        <v>88.46153846153845</v>
      </c>
      <c r="F28" s="43">
        <v>80.0</v>
      </c>
      <c r="G28" s="43">
        <v>80.0</v>
      </c>
      <c r="H28" s="130"/>
      <c r="I28" s="130"/>
      <c r="J28" s="130"/>
      <c r="K28" s="45"/>
      <c r="L28" s="45"/>
      <c r="M28" s="45"/>
      <c r="N28" s="45"/>
      <c r="O28" s="44">
        <v>83.0</v>
      </c>
      <c r="P28" s="45"/>
      <c r="Q28" s="45"/>
      <c r="R28" s="45"/>
      <c r="S28" s="45"/>
      <c r="T28" s="45"/>
      <c r="U28" s="46"/>
      <c r="V28" s="47">
        <f t="shared" si="1"/>
        <v>8.846153846</v>
      </c>
      <c r="W28" s="48">
        <f t="shared" si="2"/>
        <v>8.846153846</v>
      </c>
      <c r="X28" s="49" t="str">
        <f t="shared" si="3"/>
        <v>E</v>
      </c>
      <c r="Y28" s="46" t="s">
        <v>39</v>
      </c>
      <c r="Z28" s="45">
        <v>0.0</v>
      </c>
      <c r="AA28" s="47">
        <f>IF(V13&gt;0,((E28/V13)*((E13/W13)*100))+((K28/V13)*((K13/W13)*100))+((L28/V13)*((L13/W13)*100))+((M28/V13)*((M13/W13)*100))+((P28/V13)*((P13/W13)*100))+(IF((T28/V13)*((T13/W13)*100)&gt;(U28/V13)*((T13/W13)*100),(T28/V13)*((T13/W13)*100),(U28/V13)*((T13/W13)*100))))</f>
        <v>8.846153846</v>
      </c>
      <c r="AB28" s="2"/>
      <c r="AC28" s="2"/>
      <c r="AD28" s="2"/>
      <c r="AE28" s="2"/>
      <c r="AF28" s="2"/>
      <c r="AG28" s="2"/>
      <c r="AH28" s="2"/>
      <c r="AI28" s="2"/>
      <c r="AJ28" s="2"/>
    </row>
    <row r="29" ht="24.0" customHeight="1">
      <c r="A29" s="39" t="s">
        <v>67</v>
      </c>
      <c r="B29" s="40">
        <v>2.21200377E8</v>
      </c>
      <c r="C29" s="41"/>
      <c r="D29" s="42" t="s">
        <v>128</v>
      </c>
      <c r="E29" s="162">
        <v>96.15384615384616</v>
      </c>
      <c r="F29" s="130"/>
      <c r="G29" s="43">
        <v>80.0</v>
      </c>
      <c r="H29" s="130"/>
      <c r="I29" s="130"/>
      <c r="J29" s="130"/>
      <c r="K29" s="45"/>
      <c r="L29" s="45"/>
      <c r="M29" s="45"/>
      <c r="N29" s="45"/>
      <c r="O29" s="44">
        <v>83.0</v>
      </c>
      <c r="P29" s="45"/>
      <c r="Q29" s="45"/>
      <c r="R29" s="45"/>
      <c r="S29" s="45"/>
      <c r="T29" s="45"/>
      <c r="U29" s="46"/>
      <c r="V29" s="47">
        <f t="shared" si="1"/>
        <v>9.615384615</v>
      </c>
      <c r="W29" s="48">
        <f t="shared" si="2"/>
        <v>9.615384615</v>
      </c>
      <c r="X29" s="49" t="str">
        <f t="shared" si="3"/>
        <v>E</v>
      </c>
      <c r="Y29" s="46" t="s">
        <v>39</v>
      </c>
      <c r="Z29" s="45">
        <v>0.0</v>
      </c>
      <c r="AA29" s="47">
        <f>IF(V13&gt;0,((E29/V13)*((E13/W13)*100))+((K29/V13)*((K13/W13)*100))+((L29/V13)*((L13/W13)*100))+((M29/V13)*((M13/W13)*100))+((P29/V13)*((P13/W13)*100))+(IF((T29/V13)*((T13/W13)*100)&gt;(U29/V13)*((T13/W13)*100),(T29/V13)*((T13/W13)*100),(U29/V13)*((T13/W13)*100))))</f>
        <v>9.615384615</v>
      </c>
      <c r="AB29" s="2"/>
      <c r="AC29" s="2"/>
      <c r="AD29" s="2"/>
      <c r="AE29" s="2"/>
      <c r="AF29" s="2"/>
      <c r="AG29" s="2"/>
      <c r="AH29" s="2"/>
      <c r="AI29" s="2"/>
      <c r="AJ29" s="2"/>
    </row>
    <row r="30" ht="24.0" customHeight="1">
      <c r="A30" s="39" t="s">
        <v>69</v>
      </c>
      <c r="B30" s="40">
        <v>2.2120038E8</v>
      </c>
      <c r="C30" s="41"/>
      <c r="D30" s="42" t="s">
        <v>129</v>
      </c>
      <c r="E30" s="162">
        <v>84.61538461538461</v>
      </c>
      <c r="F30" s="43">
        <v>75.0</v>
      </c>
      <c r="G30" s="43">
        <v>80.0</v>
      </c>
      <c r="H30" s="130"/>
      <c r="I30" s="130"/>
      <c r="J30" s="130"/>
      <c r="K30" s="45"/>
      <c r="L30" s="45"/>
      <c r="M30" s="45"/>
      <c r="N30" s="45"/>
      <c r="O30" s="44">
        <v>83.0</v>
      </c>
      <c r="P30" s="45"/>
      <c r="Q30" s="45"/>
      <c r="R30" s="45"/>
      <c r="S30" s="45"/>
      <c r="T30" s="45"/>
      <c r="U30" s="46"/>
      <c r="V30" s="47">
        <f t="shared" si="1"/>
        <v>8.461538462</v>
      </c>
      <c r="W30" s="48">
        <f t="shared" si="2"/>
        <v>8.461538462</v>
      </c>
      <c r="X30" s="49" t="str">
        <f t="shared" si="3"/>
        <v>E</v>
      </c>
      <c r="Y30" s="46" t="s">
        <v>39</v>
      </c>
      <c r="Z30" s="45">
        <v>0.0</v>
      </c>
      <c r="AA30" s="47">
        <f>IF(V13&gt;0,((E30/V13)*((E13/W13)*100))+((K30/V13)*((K13/W13)*100))+((L30/V13)*((L13/W13)*100))+((M30/V13)*((M13/W13)*100))+((P30/V13)*((P13/W13)*100))+(IF((T30/V13)*((T13/W13)*100)&gt;(U30/V13)*((T13/W13)*100),(T30/V13)*((T13/W13)*100),(U30/V13)*((T13/W13)*100))))</f>
        <v>8.461538462</v>
      </c>
      <c r="AB30" s="2"/>
      <c r="AC30" s="2"/>
      <c r="AD30" s="2"/>
      <c r="AE30" s="2"/>
      <c r="AF30" s="2"/>
      <c r="AG30" s="2"/>
      <c r="AH30" s="2"/>
      <c r="AI30" s="2"/>
      <c r="AJ30" s="2"/>
    </row>
    <row r="31" ht="24.0" customHeight="1">
      <c r="A31" s="39" t="s">
        <v>71</v>
      </c>
      <c r="B31" s="40">
        <v>2.21200382E8</v>
      </c>
      <c r="C31" s="41"/>
      <c r="D31" s="42" t="s">
        <v>130</v>
      </c>
      <c r="E31" s="162">
        <v>92.3076923076923</v>
      </c>
      <c r="F31" s="130"/>
      <c r="G31" s="43">
        <v>80.0</v>
      </c>
      <c r="H31" s="130"/>
      <c r="I31" s="130"/>
      <c r="J31" s="130"/>
      <c r="K31" s="45"/>
      <c r="L31" s="45"/>
      <c r="M31" s="45"/>
      <c r="N31" s="45"/>
      <c r="O31" s="44">
        <v>83.0</v>
      </c>
      <c r="P31" s="45"/>
      <c r="Q31" s="45"/>
      <c r="R31" s="45"/>
      <c r="S31" s="45"/>
      <c r="T31" s="45"/>
      <c r="U31" s="46"/>
      <c r="V31" s="47">
        <f t="shared" si="1"/>
        <v>9.230769231</v>
      </c>
      <c r="W31" s="48">
        <f t="shared" si="2"/>
        <v>9.230769231</v>
      </c>
      <c r="X31" s="49" t="str">
        <f t="shared" si="3"/>
        <v>E</v>
      </c>
      <c r="Y31" s="46" t="s">
        <v>39</v>
      </c>
      <c r="Z31" s="45">
        <v>0.0</v>
      </c>
      <c r="AA31" s="47">
        <f>IF(V13&gt;0,((E31/V13)*((E13/W13)*100))+((K31/V13)*((K13/W13)*100))+((L31/V13)*((L13/W13)*100))+((M31/V13)*((M13/W13)*100))+((P31/V13)*((P13/W13)*100))+(IF((T31/V13)*((T13/W13)*100)&gt;(U31/V13)*((T13/W13)*100),(T31/V13)*((T13/W13)*100),(U31/V13)*((T13/W13)*100))))</f>
        <v>9.230769231</v>
      </c>
      <c r="AB31" s="2"/>
      <c r="AC31" s="2"/>
      <c r="AD31" s="2"/>
      <c r="AE31" s="2"/>
      <c r="AF31" s="2"/>
      <c r="AG31" s="2"/>
      <c r="AH31" s="2"/>
      <c r="AI31" s="2"/>
      <c r="AJ31" s="2"/>
    </row>
    <row r="32" ht="24.0" customHeight="1">
      <c r="A32" s="39" t="s">
        <v>73</v>
      </c>
      <c r="B32" s="40">
        <v>2.21200383E8</v>
      </c>
      <c r="C32" s="41"/>
      <c r="D32" s="42" t="s">
        <v>131</v>
      </c>
      <c r="E32" s="162">
        <v>96.15384615384616</v>
      </c>
      <c r="F32" s="130"/>
      <c r="G32" s="43">
        <v>80.0</v>
      </c>
      <c r="H32" s="130"/>
      <c r="I32" s="130"/>
      <c r="J32" s="130"/>
      <c r="K32" s="45"/>
      <c r="L32" s="45"/>
      <c r="M32" s="45"/>
      <c r="N32" s="45"/>
      <c r="O32" s="44">
        <v>83.0</v>
      </c>
      <c r="P32" s="45"/>
      <c r="Q32" s="45"/>
      <c r="R32" s="45"/>
      <c r="S32" s="45"/>
      <c r="T32" s="45"/>
      <c r="U32" s="46"/>
      <c r="V32" s="47">
        <f t="shared" si="1"/>
        <v>9.615384615</v>
      </c>
      <c r="W32" s="48">
        <f t="shared" si="2"/>
        <v>9.615384615</v>
      </c>
      <c r="X32" s="49" t="str">
        <f t="shared" si="3"/>
        <v>E</v>
      </c>
      <c r="Y32" s="46" t="s">
        <v>39</v>
      </c>
      <c r="Z32" s="45">
        <v>0.0</v>
      </c>
      <c r="AA32" s="47">
        <f>IF(V13&gt;0,((E32/V13)*((E13/W13)*100))+((K32/V13)*((K13/W13)*100))+((L32/V13)*((L13/W13)*100))+((M32/V13)*((M13/W13)*100))+((P32/V13)*((P13/W13)*100))+(IF((T32/V13)*((T13/W13)*100)&gt;(U32/V13)*((T13/W13)*100),(T32/V13)*((T13/W13)*100),(U32/V13)*((T13/W13)*100))))</f>
        <v>9.615384615</v>
      </c>
      <c r="AB32" s="2"/>
      <c r="AC32" s="2"/>
      <c r="AD32" s="2"/>
      <c r="AE32" s="2"/>
      <c r="AF32" s="2"/>
      <c r="AG32" s="2"/>
      <c r="AH32" s="2"/>
      <c r="AI32" s="2"/>
      <c r="AJ32" s="2"/>
    </row>
    <row r="33" ht="24.0" customHeight="1">
      <c r="A33" s="39" t="s">
        <v>75</v>
      </c>
      <c r="B33" s="50">
        <v>2.21200384E8</v>
      </c>
      <c r="C33" s="41"/>
      <c r="D33" s="42" t="s">
        <v>132</v>
      </c>
      <c r="E33" s="162">
        <v>92.3076923076923</v>
      </c>
      <c r="F33" s="130"/>
      <c r="G33" s="43">
        <v>80.0</v>
      </c>
      <c r="H33" s="130"/>
      <c r="I33" s="130"/>
      <c r="J33" s="130"/>
      <c r="K33" s="45"/>
      <c r="L33" s="45"/>
      <c r="M33" s="45"/>
      <c r="N33" s="45"/>
      <c r="O33" s="44">
        <v>83.0</v>
      </c>
      <c r="P33" s="45"/>
      <c r="Q33" s="45"/>
      <c r="R33" s="45"/>
      <c r="S33" s="45"/>
      <c r="T33" s="45"/>
      <c r="U33" s="46"/>
      <c r="V33" s="47">
        <f t="shared" si="1"/>
        <v>9.230769231</v>
      </c>
      <c r="W33" s="48">
        <f t="shared" si="2"/>
        <v>9.230769231</v>
      </c>
      <c r="X33" s="49" t="str">
        <f t="shared" si="3"/>
        <v>E</v>
      </c>
      <c r="Y33" s="46" t="s">
        <v>39</v>
      </c>
      <c r="Z33" s="45">
        <v>0.0</v>
      </c>
      <c r="AA33" s="47">
        <f>IF(V13&gt;0,((E33/V13)*((E13/W13)*100))+((K33/V13)*((K13/W13)*100))+((L33/V13)*((L13/W13)*100))+((M33/V13)*((M13/W13)*100))+((P33/V13)*((P13/W13)*100))+(IF((T33/V13)*((T13/W13)*100)&gt;(U33/V13)*((T13/W13)*100),(T33/V13)*((T13/W13)*100),(U33/V13)*((T13/W13)*100))))</f>
        <v>9.230769231</v>
      </c>
      <c r="AB33" s="2"/>
      <c r="AC33" s="2"/>
      <c r="AD33" s="2"/>
      <c r="AE33" s="2"/>
      <c r="AF33" s="2"/>
      <c r="AG33" s="2"/>
      <c r="AH33" s="2"/>
      <c r="AI33" s="2"/>
      <c r="AJ33" s="2"/>
    </row>
    <row r="34" ht="24.0" customHeight="1">
      <c r="A34" s="39" t="s">
        <v>77</v>
      </c>
      <c r="B34" s="40">
        <v>2.21200385E8</v>
      </c>
      <c r="C34" s="41"/>
      <c r="D34" s="156" t="s">
        <v>133</v>
      </c>
      <c r="E34" s="162">
        <v>88.46153846153845</v>
      </c>
      <c r="F34" s="130"/>
      <c r="G34" s="43">
        <v>80.0</v>
      </c>
      <c r="H34" s="130"/>
      <c r="I34" s="130"/>
      <c r="J34" s="130"/>
      <c r="K34" s="45"/>
      <c r="L34" s="45"/>
      <c r="M34" s="45"/>
      <c r="N34" s="45"/>
      <c r="O34" s="44">
        <v>83.0</v>
      </c>
      <c r="P34" s="45"/>
      <c r="Q34" s="45"/>
      <c r="R34" s="45"/>
      <c r="S34" s="45"/>
      <c r="T34" s="45"/>
      <c r="U34" s="46"/>
      <c r="V34" s="47">
        <f t="shared" si="1"/>
        <v>8.846153846</v>
      </c>
      <c r="W34" s="48">
        <f t="shared" si="2"/>
        <v>8.846153846</v>
      </c>
      <c r="X34" s="49" t="str">
        <f t="shared" si="3"/>
        <v>E</v>
      </c>
      <c r="Y34" s="46" t="s">
        <v>39</v>
      </c>
      <c r="Z34" s="45">
        <v>0.0</v>
      </c>
      <c r="AA34" s="47">
        <f>IF(V13&gt;0,((E34/V13)*((E13/W13)*100))+((K34/V13)*((K13/W13)*100))+((L34/V13)*((L13/W13)*100))+((M34/V13)*((M13/W13)*100))+((P34/V13)*((P13/W13)*100))+(IF((T34/V13)*((T13/W13)*100)&gt;(U34/V13)*((T13/W13)*100),(T34/V13)*((T13/W13)*100),(U34/V13)*((T13/W13)*100))))</f>
        <v>8.846153846</v>
      </c>
      <c r="AB34" s="2"/>
      <c r="AC34" s="2"/>
      <c r="AD34" s="2"/>
      <c r="AE34" s="2"/>
      <c r="AF34" s="2"/>
      <c r="AG34" s="2"/>
      <c r="AH34" s="2"/>
      <c r="AI34" s="2"/>
      <c r="AJ34" s="2"/>
    </row>
    <row r="35" ht="24.0" customHeight="1">
      <c r="A35" s="39" t="s">
        <v>79</v>
      </c>
      <c r="B35" s="40">
        <v>2.21200386E8</v>
      </c>
      <c r="C35" s="41"/>
      <c r="D35" s="42" t="s">
        <v>134</v>
      </c>
      <c r="E35" s="162">
        <v>96.15384615384616</v>
      </c>
      <c r="F35" s="130"/>
      <c r="G35" s="43">
        <v>80.0</v>
      </c>
      <c r="H35" s="130"/>
      <c r="I35" s="130"/>
      <c r="J35" s="130"/>
      <c r="K35" s="45"/>
      <c r="L35" s="45"/>
      <c r="M35" s="45"/>
      <c r="N35" s="45"/>
      <c r="O35" s="44">
        <v>83.0</v>
      </c>
      <c r="P35" s="45"/>
      <c r="Q35" s="45"/>
      <c r="R35" s="45"/>
      <c r="S35" s="45"/>
      <c r="T35" s="45"/>
      <c r="U35" s="46"/>
      <c r="V35" s="47">
        <f t="shared" si="1"/>
        <v>9.615384615</v>
      </c>
      <c r="W35" s="48">
        <f t="shared" si="2"/>
        <v>9.615384615</v>
      </c>
      <c r="X35" s="49" t="str">
        <f t="shared" si="3"/>
        <v>E</v>
      </c>
      <c r="Y35" s="46" t="s">
        <v>39</v>
      </c>
      <c r="Z35" s="45">
        <v>0.0</v>
      </c>
      <c r="AA35" s="47">
        <f>IF(V13&gt;0,((E35/V13)*((E13/W13)*100))+((K35/V13)*((K13/W13)*100))+((L35/V13)*((L13/W13)*100))+((M35/V13)*((M13/W13)*100))+((P35/V13)*((P13/W13)*100))+(IF((T35/V13)*((T13/W13)*100)&gt;(U35/V13)*((T13/W13)*100),(T35/V13)*((T13/W13)*100),(U35/V13)*((T13/W13)*100))))</f>
        <v>9.615384615</v>
      </c>
      <c r="AB35" s="2"/>
      <c r="AC35" s="2"/>
      <c r="AD35" s="2"/>
      <c r="AE35" s="2"/>
      <c r="AF35" s="2"/>
      <c r="AG35" s="2"/>
      <c r="AH35" s="2"/>
      <c r="AI35" s="2"/>
      <c r="AJ35" s="2"/>
    </row>
    <row r="36" ht="24.0" customHeight="1">
      <c r="A36" s="39" t="s">
        <v>81</v>
      </c>
      <c r="B36" s="40">
        <v>2.21200387E8</v>
      </c>
      <c r="C36" s="41"/>
      <c r="D36" s="42" t="s">
        <v>135</v>
      </c>
      <c r="E36" s="162">
        <v>76.92307692307693</v>
      </c>
      <c r="F36" s="130"/>
      <c r="G36" s="43">
        <v>80.0</v>
      </c>
      <c r="H36" s="130"/>
      <c r="I36" s="130"/>
      <c r="J36" s="130"/>
      <c r="K36" s="45"/>
      <c r="L36" s="45"/>
      <c r="M36" s="45"/>
      <c r="N36" s="45"/>
      <c r="O36" s="44">
        <v>83.0</v>
      </c>
      <c r="P36" s="45"/>
      <c r="Q36" s="45"/>
      <c r="R36" s="45"/>
      <c r="S36" s="45"/>
      <c r="T36" s="45"/>
      <c r="U36" s="46"/>
      <c r="V36" s="47">
        <f t="shared" si="1"/>
        <v>7.692307692</v>
      </c>
      <c r="W36" s="48">
        <f t="shared" si="2"/>
        <v>7.692307692</v>
      </c>
      <c r="X36" s="49" t="str">
        <f t="shared" si="3"/>
        <v>E</v>
      </c>
      <c r="Y36" s="46" t="s">
        <v>39</v>
      </c>
      <c r="Z36" s="45">
        <v>0.0</v>
      </c>
      <c r="AA36" s="47">
        <f>IF(V13&gt;0,((E36/V13)*((E13/W13)*100))+((K36/V13)*((K13/W13)*100))+((L36/V13)*((L13/W13)*100))+((M36/V13)*((M13/W13)*100))+((P36/V13)*((P13/W13)*100))+(IF((T36/V13)*((T13/W13)*100)&gt;(U36/V13)*((T13/W13)*100),(T36/V13)*((T13/W13)*100),(U36/V13)*((T13/W13)*100))))</f>
        <v>7.692307692</v>
      </c>
      <c r="AB36" s="2"/>
      <c r="AC36" s="2"/>
      <c r="AD36" s="2"/>
      <c r="AE36" s="2"/>
      <c r="AF36" s="2"/>
      <c r="AG36" s="2"/>
      <c r="AH36" s="2"/>
      <c r="AI36" s="2"/>
      <c r="AJ36" s="2"/>
    </row>
    <row r="37" ht="24.0" customHeight="1">
      <c r="A37" s="39" t="s">
        <v>83</v>
      </c>
      <c r="B37" s="40">
        <v>2.21200388E8</v>
      </c>
      <c r="C37" s="41"/>
      <c r="D37" s="42" t="s">
        <v>136</v>
      </c>
      <c r="E37" s="162">
        <v>84.61538461538461</v>
      </c>
      <c r="F37" s="130"/>
      <c r="G37" s="43">
        <v>80.0</v>
      </c>
      <c r="H37" s="130"/>
      <c r="I37" s="130"/>
      <c r="J37" s="130"/>
      <c r="K37" s="45"/>
      <c r="L37" s="45"/>
      <c r="M37" s="45"/>
      <c r="N37" s="45"/>
      <c r="O37" s="44">
        <v>83.0</v>
      </c>
      <c r="P37" s="45"/>
      <c r="Q37" s="45"/>
      <c r="R37" s="45"/>
      <c r="S37" s="45"/>
      <c r="T37" s="45"/>
      <c r="U37" s="46"/>
      <c r="V37" s="47">
        <f t="shared" si="1"/>
        <v>8.461538462</v>
      </c>
      <c r="W37" s="48">
        <f t="shared" si="2"/>
        <v>8.461538462</v>
      </c>
      <c r="X37" s="49" t="str">
        <f t="shared" si="3"/>
        <v>E</v>
      </c>
      <c r="Y37" s="46" t="s">
        <v>39</v>
      </c>
      <c r="Z37" s="45">
        <v>0.0</v>
      </c>
      <c r="AA37" s="47">
        <f>IF(V13&gt;0,((E37/V13)*((E13/W13)*100))+((K37/V13)*((K13/W13)*100))+((L37/V13)*((L13/W13)*100))+((M37/V13)*((M13/W13)*100))+((P37/V13)*((P13/W13)*100))+(IF((T37/V13)*((T13/W13)*100)&gt;(U37/V13)*((T13/W13)*100),(T37/V13)*((T13/W13)*100),(U37/V13)*((T13/W13)*100))))</f>
        <v>8.461538462</v>
      </c>
      <c r="AB37" s="2"/>
      <c r="AC37" s="2"/>
      <c r="AD37" s="2"/>
      <c r="AE37" s="2"/>
      <c r="AF37" s="2"/>
      <c r="AG37" s="2"/>
      <c r="AH37" s="2"/>
      <c r="AI37" s="2"/>
      <c r="AJ37" s="2"/>
    </row>
    <row r="38" ht="24.0" customHeight="1">
      <c r="A38" s="39" t="s">
        <v>85</v>
      </c>
      <c r="B38" s="40">
        <v>2.21200389E8</v>
      </c>
      <c r="C38" s="41"/>
      <c r="D38" s="42" t="s">
        <v>137</v>
      </c>
      <c r="E38" s="162">
        <v>96.15384615384616</v>
      </c>
      <c r="F38" s="130"/>
      <c r="G38" s="43">
        <v>80.0</v>
      </c>
      <c r="H38" s="130"/>
      <c r="I38" s="130"/>
      <c r="J38" s="130"/>
      <c r="K38" s="45"/>
      <c r="L38" s="45"/>
      <c r="M38" s="45"/>
      <c r="N38" s="45"/>
      <c r="O38" s="44">
        <v>83.0</v>
      </c>
      <c r="P38" s="45"/>
      <c r="Q38" s="45"/>
      <c r="R38" s="45"/>
      <c r="S38" s="45"/>
      <c r="T38" s="45"/>
      <c r="U38" s="46"/>
      <c r="V38" s="47">
        <f t="shared" si="1"/>
        <v>9.615384615</v>
      </c>
      <c r="W38" s="48">
        <f t="shared" si="2"/>
        <v>9.615384615</v>
      </c>
      <c r="X38" s="49" t="str">
        <f t="shared" si="3"/>
        <v>E</v>
      </c>
      <c r="Y38" s="46" t="s">
        <v>39</v>
      </c>
      <c r="Z38" s="45">
        <v>0.0</v>
      </c>
      <c r="AA38" s="47">
        <f>IF(V13&gt;0,((E38/V13)*((E13/W13)*100))+((K38/V13)*((K13/W13)*100))+((L38/V13)*((L13/W13)*100))+((M38/V13)*((M13/W13)*100))+((P38/V13)*((P13/W13)*100))+(IF((T38/V13)*((T13/W13)*100)&gt;(U38/V13)*((T13/W13)*100),(T38/V13)*((T13/W13)*100),(U38/V13)*((T13/W13)*100))))</f>
        <v>9.615384615</v>
      </c>
      <c r="AB38" s="2"/>
      <c r="AC38" s="2"/>
      <c r="AD38" s="2"/>
      <c r="AE38" s="2"/>
      <c r="AF38" s="2"/>
      <c r="AG38" s="2"/>
      <c r="AH38" s="2"/>
      <c r="AI38" s="2"/>
      <c r="AJ38" s="2"/>
    </row>
    <row r="39" ht="24.0" customHeight="1">
      <c r="A39" s="39" t="s">
        <v>87</v>
      </c>
      <c r="B39" s="40">
        <v>2.2120039E8</v>
      </c>
      <c r="C39" s="41"/>
      <c r="D39" s="42" t="s">
        <v>138</v>
      </c>
      <c r="E39" s="162">
        <v>88.46153846153845</v>
      </c>
      <c r="F39" s="130"/>
      <c r="G39" s="43">
        <v>80.0</v>
      </c>
      <c r="H39" s="130"/>
      <c r="I39" s="130"/>
      <c r="J39" s="130"/>
      <c r="K39" s="45"/>
      <c r="L39" s="45"/>
      <c r="M39" s="45"/>
      <c r="N39" s="45"/>
      <c r="O39" s="44">
        <v>83.0</v>
      </c>
      <c r="P39" s="45"/>
      <c r="Q39" s="45"/>
      <c r="R39" s="45"/>
      <c r="S39" s="45"/>
      <c r="T39" s="45"/>
      <c r="U39" s="46"/>
      <c r="V39" s="47">
        <f t="shared" si="1"/>
        <v>8.846153846</v>
      </c>
      <c r="W39" s="48">
        <f t="shared" si="2"/>
        <v>8.846153846</v>
      </c>
      <c r="X39" s="49" t="str">
        <f t="shared" si="3"/>
        <v>E</v>
      </c>
      <c r="Y39" s="46" t="s">
        <v>39</v>
      </c>
      <c r="Z39" s="45">
        <v>0.0</v>
      </c>
      <c r="AA39" s="47">
        <f>IF(V13&gt;0,((E39/V13)*((E13/W13)*100))+((K39/V13)*((K13/W13)*100))+((L39/V13)*((L13/W13)*100))+((M39/V13)*((M13/W13)*100))+((P39/V13)*((P13/W13)*100))+(IF((T39/V13)*((T13/W13)*100)&gt;(U39/V13)*((T13/W13)*100),(T39/V13)*((T13/W13)*100),(U39/V13)*((T13/W13)*100))))</f>
        <v>8.846153846</v>
      </c>
      <c r="AB39" s="2"/>
      <c r="AC39" s="2"/>
      <c r="AD39" s="2"/>
      <c r="AE39" s="2"/>
      <c r="AF39" s="2"/>
      <c r="AG39" s="2"/>
      <c r="AH39" s="2"/>
      <c r="AI39" s="2"/>
      <c r="AJ39" s="2"/>
    </row>
    <row r="40" ht="24.0" customHeight="1">
      <c r="A40" s="39" t="s">
        <v>89</v>
      </c>
      <c r="B40" s="40">
        <v>2.21200391E8</v>
      </c>
      <c r="C40" s="41"/>
      <c r="D40" s="42" t="s">
        <v>139</v>
      </c>
      <c r="E40" s="162">
        <v>92.3076923076923</v>
      </c>
      <c r="F40" s="130"/>
      <c r="G40" s="43">
        <v>80.0</v>
      </c>
      <c r="H40" s="130"/>
      <c r="I40" s="130"/>
      <c r="J40" s="130"/>
      <c r="K40" s="45"/>
      <c r="L40" s="45"/>
      <c r="M40" s="45"/>
      <c r="N40" s="45"/>
      <c r="O40" s="44">
        <v>83.0</v>
      </c>
      <c r="P40" s="45"/>
      <c r="Q40" s="45"/>
      <c r="R40" s="45"/>
      <c r="S40" s="45"/>
      <c r="T40" s="45"/>
      <c r="U40" s="46"/>
      <c r="V40" s="47">
        <f t="shared" si="1"/>
        <v>9.230769231</v>
      </c>
      <c r="W40" s="48">
        <f t="shared" si="2"/>
        <v>9.230769231</v>
      </c>
      <c r="X40" s="49" t="str">
        <f t="shared" si="3"/>
        <v>E</v>
      </c>
      <c r="Y40" s="46" t="s">
        <v>39</v>
      </c>
      <c r="Z40" s="45">
        <v>0.0</v>
      </c>
      <c r="AA40" s="47">
        <f>IF(V13&gt;0,((E40/V13)*((E13/W13)*100))+((K40/V13)*((K13/W13)*100))+((L40/V13)*((L13/W13)*100))+((M40/V13)*((M13/W13)*100))+((P40/V13)*((P13/W13)*100))+(IF((T40/V13)*((T13/W13)*100)&gt;(U40/V13)*((T13/W13)*100),(T40/V13)*((T13/W13)*100),(U40/V13)*((T13/W13)*100))))</f>
        <v>9.230769231</v>
      </c>
      <c r="AB40" s="2"/>
      <c r="AC40" s="2"/>
      <c r="AD40" s="2"/>
      <c r="AE40" s="2"/>
      <c r="AF40" s="2"/>
      <c r="AG40" s="2"/>
      <c r="AH40" s="2"/>
      <c r="AI40" s="2"/>
      <c r="AJ40" s="2"/>
    </row>
    <row r="41" ht="24.0" customHeight="1">
      <c r="A41" s="39" t="s">
        <v>91</v>
      </c>
      <c r="B41" s="40">
        <v>2.21200392E8</v>
      </c>
      <c r="C41" s="41"/>
      <c r="D41" s="42" t="s">
        <v>140</v>
      </c>
      <c r="E41" s="162">
        <v>80.76923076923077</v>
      </c>
      <c r="F41" s="130"/>
      <c r="G41" s="43">
        <v>80.0</v>
      </c>
      <c r="H41" s="130"/>
      <c r="I41" s="130"/>
      <c r="J41" s="130"/>
      <c r="K41" s="45"/>
      <c r="L41" s="45"/>
      <c r="M41" s="45"/>
      <c r="N41" s="45"/>
      <c r="O41" s="44">
        <v>83.0</v>
      </c>
      <c r="P41" s="45"/>
      <c r="Q41" s="45"/>
      <c r="R41" s="45"/>
      <c r="S41" s="45"/>
      <c r="T41" s="45"/>
      <c r="U41" s="46"/>
      <c r="V41" s="47">
        <f t="shared" si="1"/>
        <v>8.076923077</v>
      </c>
      <c r="W41" s="48">
        <f t="shared" si="2"/>
        <v>8.076923077</v>
      </c>
      <c r="X41" s="49" t="str">
        <f t="shared" si="3"/>
        <v>E</v>
      </c>
      <c r="Y41" s="46" t="s">
        <v>39</v>
      </c>
      <c r="Z41" s="45">
        <v>0.0</v>
      </c>
      <c r="AA41" s="47">
        <f>IF(V13&gt;0,((E41/V13)*((E13/W13)*100))+((K41/V13)*((K13/W13)*100))+((L41/V13)*((L13/W13)*100))+((M41/V13)*((M13/W13)*100))+((P41/V13)*((P13/W13)*100))+(IF((T41/V13)*((T13/W13)*100)&gt;(U41/V13)*((T13/W13)*100),(T41/V13)*((T13/W13)*100),(U41/V13)*((T13/W13)*100))))</f>
        <v>8.076923077</v>
      </c>
      <c r="AB41" s="2"/>
      <c r="AC41" s="2"/>
      <c r="AD41" s="2"/>
      <c r="AE41" s="2"/>
      <c r="AF41" s="2"/>
      <c r="AG41" s="2"/>
      <c r="AH41" s="2"/>
      <c r="AI41" s="2"/>
      <c r="AJ41" s="2"/>
    </row>
    <row r="42" ht="24.0" customHeight="1">
      <c r="A42" s="39" t="s">
        <v>93</v>
      </c>
      <c r="B42" s="40">
        <v>2.21200393E8</v>
      </c>
      <c r="C42" s="41"/>
      <c r="D42" s="42" t="s">
        <v>141</v>
      </c>
      <c r="E42" s="162">
        <v>80.76923076923077</v>
      </c>
      <c r="F42" s="130"/>
      <c r="G42" s="43">
        <v>80.0</v>
      </c>
      <c r="H42" s="130"/>
      <c r="I42" s="130"/>
      <c r="J42" s="130"/>
      <c r="K42" s="45"/>
      <c r="L42" s="45"/>
      <c r="M42" s="45"/>
      <c r="N42" s="45"/>
      <c r="O42" s="44">
        <v>83.0</v>
      </c>
      <c r="P42" s="45"/>
      <c r="Q42" s="45"/>
      <c r="R42" s="45"/>
      <c r="S42" s="45"/>
      <c r="T42" s="45"/>
      <c r="U42" s="46"/>
      <c r="V42" s="47">
        <f t="shared" si="1"/>
        <v>8.076923077</v>
      </c>
      <c r="W42" s="48">
        <f t="shared" si="2"/>
        <v>8.076923077</v>
      </c>
      <c r="X42" s="49" t="str">
        <f t="shared" si="3"/>
        <v>E</v>
      </c>
      <c r="Y42" s="46" t="s">
        <v>39</v>
      </c>
      <c r="Z42" s="45">
        <v>0.0</v>
      </c>
      <c r="AA42" s="47">
        <f>IF(V13&gt;0,((E42/V13)*((E13/W13)*100))+((K42/V13)*((K13/W13)*100))+((L42/V13)*((L13/W13)*100))+((M42/V13)*((M13/W13)*100))+((P42/V13)*((P13/W13)*100))+(IF((T42/V13)*((T13/W13)*100)&gt;(U42/V13)*((T13/W13)*100),(T42/V13)*((T13/W13)*100),(U42/V13)*((T13/W13)*100))))</f>
        <v>8.076923077</v>
      </c>
      <c r="AB42" s="2"/>
      <c r="AC42" s="2"/>
      <c r="AD42" s="2"/>
      <c r="AE42" s="2"/>
      <c r="AF42" s="2"/>
      <c r="AG42" s="2"/>
      <c r="AH42" s="2"/>
      <c r="AI42" s="2"/>
      <c r="AJ42" s="2"/>
    </row>
    <row r="43" ht="24.0" customHeight="1">
      <c r="A43" s="39" t="s">
        <v>95</v>
      </c>
      <c r="B43" s="40">
        <v>2.21200394E8</v>
      </c>
      <c r="C43" s="41"/>
      <c r="D43" s="42" t="s">
        <v>142</v>
      </c>
      <c r="E43" s="162">
        <v>80.76923076923077</v>
      </c>
      <c r="F43" s="130"/>
      <c r="G43" s="43">
        <v>80.0</v>
      </c>
      <c r="H43" s="130"/>
      <c r="I43" s="130"/>
      <c r="J43" s="130"/>
      <c r="K43" s="45"/>
      <c r="L43" s="45"/>
      <c r="M43" s="45"/>
      <c r="N43" s="45"/>
      <c r="O43" s="44">
        <v>83.0</v>
      </c>
      <c r="P43" s="45"/>
      <c r="Q43" s="45"/>
      <c r="R43" s="45"/>
      <c r="S43" s="45"/>
      <c r="T43" s="45"/>
      <c r="U43" s="46"/>
      <c r="V43" s="47">
        <f t="shared" si="1"/>
        <v>8.076923077</v>
      </c>
      <c r="W43" s="48">
        <f t="shared" si="2"/>
        <v>8.076923077</v>
      </c>
      <c r="X43" s="49" t="str">
        <f t="shared" si="3"/>
        <v>E</v>
      </c>
      <c r="Y43" s="46" t="s">
        <v>39</v>
      </c>
      <c r="Z43" s="45">
        <v>0.0</v>
      </c>
      <c r="AA43" s="47">
        <f>IF(V13&gt;0,((E43/V13)*((E13/W13)*100))+((K43/V13)*((K13/W13)*100))+((L43/V13)*((L13/W13)*100))+((M43/V13)*((M13/W13)*100))+((P43/V13)*((P13/W13)*100))+(IF((T43/V13)*((T13/W13)*100)&gt;(U43/V13)*((T13/W13)*100),(T43/V13)*((T13/W13)*100),(U43/V13)*((T13/W13)*100))))</f>
        <v>8.076923077</v>
      </c>
      <c r="AB43" s="2"/>
      <c r="AC43" s="2"/>
      <c r="AD43" s="2"/>
      <c r="AE43" s="2"/>
      <c r="AF43" s="2"/>
      <c r="AG43" s="2"/>
      <c r="AH43" s="2"/>
      <c r="AI43" s="2"/>
      <c r="AJ43" s="2"/>
    </row>
    <row r="44" ht="24.0" customHeight="1">
      <c r="A44" s="39" t="s">
        <v>97</v>
      </c>
      <c r="B44" s="40">
        <v>2.21200395E8</v>
      </c>
      <c r="C44" s="41"/>
      <c r="D44" s="42" t="s">
        <v>143</v>
      </c>
      <c r="E44" s="162">
        <v>76.92307692307693</v>
      </c>
      <c r="F44" s="130"/>
      <c r="G44" s="43">
        <v>80.0</v>
      </c>
      <c r="H44" s="130"/>
      <c r="I44" s="130"/>
      <c r="J44" s="130"/>
      <c r="K44" s="45"/>
      <c r="L44" s="45"/>
      <c r="M44" s="45"/>
      <c r="N44" s="45"/>
      <c r="O44" s="44">
        <v>83.0</v>
      </c>
      <c r="P44" s="45"/>
      <c r="Q44" s="45"/>
      <c r="R44" s="45"/>
      <c r="S44" s="45"/>
      <c r="T44" s="45"/>
      <c r="U44" s="46"/>
      <c r="V44" s="47">
        <f t="shared" si="1"/>
        <v>7.692307692</v>
      </c>
      <c r="W44" s="48">
        <f t="shared" si="2"/>
        <v>7.692307692</v>
      </c>
      <c r="X44" s="49" t="str">
        <f t="shared" si="3"/>
        <v>E</v>
      </c>
      <c r="Y44" s="46" t="s">
        <v>39</v>
      </c>
      <c r="Z44" s="45">
        <v>0.0</v>
      </c>
      <c r="AA44" s="47">
        <f>IF(V13&gt;0,((E44/V13)*((E13/W13)*100))+((K44/V13)*((K13/W13)*100))+((L44/V13)*((L13/W13)*100))+((M44/V13)*((M13/W13)*100))+((P44/V13)*((P13/W13)*100))+(IF((T44/V13)*((T13/W13)*100)&gt;(U44/V13)*((T13/W13)*100),(T44/V13)*((T13/W13)*100),(U44/V13)*((T13/W13)*100))))</f>
        <v>7.692307692</v>
      </c>
      <c r="AB44" s="2"/>
      <c r="AC44" s="2"/>
      <c r="AD44" s="2"/>
      <c r="AE44" s="2"/>
      <c r="AF44" s="2"/>
      <c r="AG44" s="2"/>
      <c r="AH44" s="2"/>
      <c r="AI44" s="2"/>
      <c r="AJ44" s="2"/>
    </row>
    <row r="45" ht="24.0" customHeight="1">
      <c r="A45" s="39" t="s">
        <v>145</v>
      </c>
      <c r="B45" s="40">
        <v>2.21200397E8</v>
      </c>
      <c r="C45" s="41"/>
      <c r="D45" s="42" t="s">
        <v>144</v>
      </c>
      <c r="E45" s="162">
        <v>76.92307692307693</v>
      </c>
      <c r="F45" s="130"/>
      <c r="G45" s="43">
        <v>80.0</v>
      </c>
      <c r="H45" s="130"/>
      <c r="I45" s="130"/>
      <c r="J45" s="130"/>
      <c r="K45" s="45"/>
      <c r="L45" s="45"/>
      <c r="M45" s="45"/>
      <c r="N45" s="45"/>
      <c r="O45" s="44">
        <v>83.0</v>
      </c>
      <c r="P45" s="45"/>
      <c r="Q45" s="45"/>
      <c r="R45" s="45"/>
      <c r="S45" s="45"/>
      <c r="T45" s="45"/>
      <c r="U45" s="46"/>
      <c r="V45" s="47">
        <f t="shared" si="1"/>
        <v>7.692307692</v>
      </c>
      <c r="W45" s="48">
        <f t="shared" si="2"/>
        <v>7.692307692</v>
      </c>
      <c r="X45" s="49" t="str">
        <f t="shared" si="3"/>
        <v>E</v>
      </c>
      <c r="Y45" s="46" t="s">
        <v>39</v>
      </c>
      <c r="Z45" s="45">
        <v>0.0</v>
      </c>
      <c r="AA45" s="47">
        <f>IF(V13&gt;0,((E45/V13)*((E13/W13)*100))+((K45/V13)*((K13/W13)*100))+((L45/V13)*((L13/W13)*100))+((M45/V13)*((M13/W13)*100))+((P45/V13)*((P13/W13)*100))+(IF((T45/V13)*((T13/W13)*100)&gt;(U45/V13)*((T13/W13)*100),(T45/V13)*((T13/W13)*100),(U45/V13)*((T13/W13)*100))))</f>
        <v>7.692307692</v>
      </c>
      <c r="AB45" s="2"/>
      <c r="AC45" s="2"/>
      <c r="AD45" s="2"/>
      <c r="AE45" s="2"/>
      <c r="AF45" s="2"/>
      <c r="AG45" s="2"/>
      <c r="AH45" s="2"/>
      <c r="AI45" s="2"/>
      <c r="AJ45" s="2"/>
    </row>
    <row r="46" ht="24.0" customHeight="1">
      <c r="A46" s="39" t="s">
        <v>147</v>
      </c>
      <c r="B46" s="40">
        <v>2.21200398E8</v>
      </c>
      <c r="C46" s="41"/>
      <c r="D46" s="42" t="s">
        <v>146</v>
      </c>
      <c r="E46" s="162">
        <v>84.61538461538461</v>
      </c>
      <c r="F46" s="130"/>
      <c r="G46" s="43">
        <v>80.0</v>
      </c>
      <c r="H46" s="130"/>
      <c r="I46" s="130"/>
      <c r="J46" s="130"/>
      <c r="K46" s="45"/>
      <c r="L46" s="45"/>
      <c r="M46" s="45"/>
      <c r="N46" s="45"/>
      <c r="O46" s="44">
        <v>83.0</v>
      </c>
      <c r="P46" s="45"/>
      <c r="Q46" s="45"/>
      <c r="R46" s="45"/>
      <c r="S46" s="45"/>
      <c r="T46" s="45"/>
      <c r="U46" s="46"/>
      <c r="V46" s="47">
        <f t="shared" si="1"/>
        <v>8.461538462</v>
      </c>
      <c r="W46" s="48">
        <f t="shared" si="2"/>
        <v>8.461538462</v>
      </c>
      <c r="X46" s="49" t="str">
        <f t="shared" si="3"/>
        <v>E</v>
      </c>
      <c r="Y46" s="46" t="s">
        <v>39</v>
      </c>
      <c r="Z46" s="45">
        <v>0.0</v>
      </c>
      <c r="AA46" s="47">
        <f>IF(V13&gt;0,((E46/V13)*((E13/W13)*100))+((K46/V13)*((K13/W13)*100))+((L46/V13)*((L13/W13)*100))+((M46/V13)*((M13/W13)*100))+((P46/V13)*((P13/W13)*100))+(IF((T46/V13)*((T13/W13)*100)&gt;(U46/V13)*((T13/W13)*100),(T46/V13)*((T13/W13)*100),(U46/V13)*((T13/W13)*100))))</f>
        <v>8.461538462</v>
      </c>
      <c r="AB46" s="2"/>
      <c r="AC46" s="2"/>
      <c r="AD46" s="2"/>
      <c r="AE46" s="2"/>
      <c r="AF46" s="2"/>
      <c r="AG46" s="2"/>
      <c r="AH46" s="2"/>
      <c r="AI46" s="2"/>
      <c r="AJ46" s="2"/>
    </row>
    <row r="47" ht="24.0" customHeight="1">
      <c r="A47" s="39" t="s">
        <v>149</v>
      </c>
      <c r="B47" s="40">
        <v>2.212004E8</v>
      </c>
      <c r="C47" s="41"/>
      <c r="D47" s="42" t="s">
        <v>148</v>
      </c>
      <c r="E47" s="162">
        <v>88.46153846153845</v>
      </c>
      <c r="F47" s="130"/>
      <c r="G47" s="43">
        <v>80.0</v>
      </c>
      <c r="H47" s="130"/>
      <c r="I47" s="130"/>
      <c r="J47" s="130"/>
      <c r="K47" s="45"/>
      <c r="L47" s="45"/>
      <c r="M47" s="45"/>
      <c r="N47" s="45"/>
      <c r="O47" s="44">
        <v>83.0</v>
      </c>
      <c r="P47" s="45"/>
      <c r="Q47" s="45"/>
      <c r="R47" s="45"/>
      <c r="S47" s="45"/>
      <c r="T47" s="45"/>
      <c r="U47" s="46"/>
      <c r="V47" s="47">
        <f t="shared" si="1"/>
        <v>8.846153846</v>
      </c>
      <c r="W47" s="48">
        <f t="shared" si="2"/>
        <v>8.846153846</v>
      </c>
      <c r="X47" s="49" t="str">
        <f t="shared" si="3"/>
        <v>E</v>
      </c>
      <c r="Y47" s="46" t="s">
        <v>39</v>
      </c>
      <c r="Z47" s="45">
        <v>0.0</v>
      </c>
      <c r="AA47" s="47">
        <f>IF(V13&gt;0,((E47/V13)*((E13/W13)*100))+((K47/V13)*((K13/W13)*100))+((L47/V13)*((L13/W13)*100))+((M47/V13)*((M13/W13)*100))+((P47/V13)*((P13/W13)*100))+(IF((T47/V13)*((T13/W13)*100)&gt;(U47/V13)*((T13/W13)*100),(T47/V13)*((T13/W13)*100),(U47/V13)*((T13/W13)*100))))</f>
        <v>8.846153846</v>
      </c>
      <c r="AB47" s="2"/>
      <c r="AC47" s="2"/>
      <c r="AD47" s="2"/>
      <c r="AE47" s="2"/>
      <c r="AF47" s="2"/>
      <c r="AG47" s="2"/>
      <c r="AH47" s="2"/>
      <c r="AI47" s="2"/>
      <c r="AJ47" s="2"/>
    </row>
    <row r="48" ht="24.0" customHeight="1">
      <c r="A48" s="70" t="s">
        <v>154</v>
      </c>
      <c r="B48" s="40">
        <v>2.21200401E8</v>
      </c>
      <c r="C48" s="2"/>
      <c r="D48" s="42" t="s">
        <v>150</v>
      </c>
      <c r="E48" s="162">
        <v>88.46153846153845</v>
      </c>
      <c r="F48" s="135"/>
      <c r="G48" s="43">
        <v>80.0</v>
      </c>
      <c r="H48" s="135"/>
      <c r="I48" s="135"/>
      <c r="J48" s="135"/>
      <c r="K48" s="73"/>
      <c r="L48" s="73"/>
      <c r="M48" s="73"/>
      <c r="N48" s="73"/>
      <c r="O48" s="44">
        <v>83.0</v>
      </c>
      <c r="P48" s="73"/>
      <c r="Q48" s="73"/>
      <c r="R48" s="73"/>
      <c r="S48" s="73"/>
      <c r="T48" s="73"/>
      <c r="U48" s="74"/>
      <c r="V48" s="75">
        <f t="shared" si="1"/>
        <v>8.846153846</v>
      </c>
      <c r="W48" s="76">
        <f t="shared" si="2"/>
        <v>8.846153846</v>
      </c>
      <c r="X48" s="77" t="str">
        <f t="shared" si="3"/>
        <v>E</v>
      </c>
      <c r="Y48" s="74" t="s">
        <v>39</v>
      </c>
      <c r="Z48" s="73">
        <v>0.0</v>
      </c>
      <c r="AA48" s="75">
        <f>IF(V13&gt;0,((E48/V13)*((E13/W13)*100))+((K48/V13)*((K13/W13)*100))+((L48/V13)*((L13/W13)*100))+((M48/V13)*((M13/W13)*100))+((P48/V13)*((P13/W13)*100))+(IF((T48/V13)*((T13/W13)*100)&gt;(U48/V13)*((T13/W13)*100),(T48/V13)*((T13/W13)*100),(U48/V13)*((T13/W13)*100))))</f>
        <v>8.846153846</v>
      </c>
      <c r="AB48" s="2"/>
      <c r="AC48" s="2"/>
      <c r="AD48" s="2"/>
      <c r="AE48" s="2"/>
      <c r="AF48" s="2"/>
      <c r="AG48" s="2"/>
      <c r="AH48" s="2"/>
      <c r="AI48" s="2"/>
      <c r="AJ48" s="2"/>
    </row>
    <row r="49" ht="14.25" customHeight="1">
      <c r="A49" s="2"/>
      <c r="B49" s="5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3"/>
    </row>
    <row r="50" ht="12.75" customHeight="1">
      <c r="A50" s="2"/>
      <c r="B50" s="2"/>
      <c r="C50" s="2"/>
      <c r="D50" s="53" t="s">
        <v>99</v>
      </c>
      <c r="E50" s="53" t="s">
        <v>100</v>
      </c>
      <c r="F50" s="53"/>
      <c r="G50" s="53"/>
      <c r="H50" s="53"/>
      <c r="I50" s="53"/>
      <c r="J50" s="53"/>
      <c r="K50" s="53" t="s">
        <v>101</v>
      </c>
      <c r="L50" s="2"/>
      <c r="M50" s="2"/>
      <c r="N50" s="2"/>
      <c r="O50" s="2"/>
      <c r="P50" s="2"/>
      <c r="Q50" s="54"/>
      <c r="R50" s="54"/>
      <c r="S50" s="54"/>
      <c r="T50" s="54"/>
      <c r="U50" s="54"/>
      <c r="V50" s="54"/>
      <c r="W50" s="2"/>
      <c r="X50" s="2"/>
      <c r="Y50" s="2"/>
      <c r="Z50" s="2"/>
      <c r="AA50" s="3"/>
      <c r="AB50" s="2"/>
      <c r="AC50" s="2"/>
      <c r="AD50" s="2"/>
      <c r="AE50" s="2"/>
      <c r="AF50" s="2"/>
      <c r="AG50" s="2"/>
      <c r="AH50" s="2"/>
      <c r="AI50" s="2"/>
      <c r="AJ50" s="2"/>
    </row>
    <row r="51" ht="12.75" customHeight="1">
      <c r="A51" s="2"/>
      <c r="B51" s="2"/>
      <c r="C51" s="2"/>
      <c r="D51" s="55" t="s">
        <v>102</v>
      </c>
      <c r="E51" s="55">
        <f>COUNTIF(X14:X48,"A")</f>
        <v>0</v>
      </c>
      <c r="F51" s="56"/>
      <c r="G51" s="56"/>
      <c r="H51" s="56"/>
      <c r="I51" s="56"/>
      <c r="J51" s="56"/>
      <c r="K51" s="56">
        <f t="shared" ref="K51:K58" si="4">E51/$A$48</f>
        <v>0</v>
      </c>
      <c r="L51" s="2"/>
      <c r="M51" s="2"/>
      <c r="N51" s="2"/>
      <c r="O51" s="2"/>
      <c r="P51" s="2"/>
      <c r="Q51" s="57"/>
      <c r="R51" s="57"/>
      <c r="S51" s="57"/>
      <c r="T51" s="57"/>
      <c r="U51" s="57"/>
      <c r="V51" s="57"/>
      <c r="W51" s="2"/>
      <c r="X51" s="2"/>
      <c r="Y51" s="2"/>
      <c r="Z51" s="2"/>
      <c r="AA51" s="3"/>
      <c r="AB51" s="2"/>
      <c r="AC51" s="2"/>
      <c r="AD51" s="2"/>
      <c r="AE51" s="2"/>
      <c r="AF51" s="2"/>
      <c r="AG51" s="2"/>
      <c r="AH51" s="2"/>
      <c r="AI51" s="2"/>
      <c r="AJ51" s="2"/>
    </row>
    <row r="52" ht="12.75" customHeight="1">
      <c r="A52" s="2"/>
      <c r="B52" s="2"/>
      <c r="C52" s="2"/>
      <c r="D52" s="55" t="s">
        <v>103</v>
      </c>
      <c r="E52" s="55">
        <f>COUNTIF(X14:X48,"AB")</f>
        <v>0</v>
      </c>
      <c r="F52" s="56"/>
      <c r="G52" s="56"/>
      <c r="H52" s="56"/>
      <c r="I52" s="56"/>
      <c r="J52" s="56"/>
      <c r="K52" s="56">
        <f t="shared" si="4"/>
        <v>0</v>
      </c>
      <c r="L52" s="2"/>
      <c r="M52" s="2"/>
      <c r="N52" s="2"/>
      <c r="O52" s="2"/>
      <c r="P52" s="2"/>
      <c r="Q52" s="57"/>
      <c r="R52" s="57"/>
      <c r="S52" s="57"/>
      <c r="T52" s="57"/>
      <c r="U52" s="57"/>
      <c r="V52" s="57"/>
      <c r="W52" s="2"/>
      <c r="X52" s="2"/>
      <c r="Y52" s="2"/>
      <c r="Z52" s="2"/>
      <c r="AA52" s="3"/>
      <c r="AB52" s="2"/>
      <c r="AC52" s="2"/>
      <c r="AD52" s="2"/>
      <c r="AE52" s="2"/>
      <c r="AF52" s="2"/>
      <c r="AG52" s="2"/>
      <c r="AH52" s="2"/>
      <c r="AI52" s="2"/>
      <c r="AJ52" s="2"/>
    </row>
    <row r="53" ht="12.75" customHeight="1">
      <c r="A53" s="2"/>
      <c r="B53" s="2"/>
      <c r="C53" s="2"/>
      <c r="D53" s="55" t="s">
        <v>104</v>
      </c>
      <c r="E53" s="55">
        <f>COUNTIF(X14:X48,"B")</f>
        <v>0</v>
      </c>
      <c r="F53" s="56"/>
      <c r="G53" s="56"/>
      <c r="H53" s="56"/>
      <c r="I53" s="56"/>
      <c r="J53" s="56"/>
      <c r="K53" s="56">
        <f t="shared" si="4"/>
        <v>0</v>
      </c>
      <c r="L53" s="2"/>
      <c r="M53" s="2"/>
      <c r="N53" s="2"/>
      <c r="O53" s="2"/>
      <c r="P53" s="2"/>
      <c r="Q53" s="57"/>
      <c r="R53" s="57"/>
      <c r="S53" s="57"/>
      <c r="T53" s="57"/>
      <c r="U53" s="57"/>
      <c r="V53" s="57"/>
      <c r="W53" s="2"/>
      <c r="X53" s="2"/>
      <c r="Y53" s="2"/>
      <c r="Z53" s="2"/>
      <c r="AA53" s="3"/>
      <c r="AB53" s="2"/>
      <c r="AC53" s="2"/>
      <c r="AD53" s="2"/>
      <c r="AE53" s="2"/>
      <c r="AF53" s="2"/>
      <c r="AG53" s="2"/>
      <c r="AH53" s="2"/>
      <c r="AI53" s="2"/>
      <c r="AJ53" s="2"/>
    </row>
    <row r="54" ht="12.75" customHeight="1">
      <c r="A54" s="2"/>
      <c r="B54" s="2"/>
      <c r="C54" s="2"/>
      <c r="D54" s="55" t="s">
        <v>105</v>
      </c>
      <c r="E54" s="55">
        <f>COUNTIF(X14:X48,"BC")</f>
        <v>0</v>
      </c>
      <c r="F54" s="56"/>
      <c r="G54" s="56"/>
      <c r="H54" s="56"/>
      <c r="I54" s="56"/>
      <c r="J54" s="56"/>
      <c r="K54" s="56">
        <f t="shared" si="4"/>
        <v>0</v>
      </c>
      <c r="L54" s="2"/>
      <c r="M54" s="2"/>
      <c r="N54" s="2"/>
      <c r="O54" s="2"/>
      <c r="P54" s="2"/>
      <c r="Q54" s="57"/>
      <c r="R54" s="57"/>
      <c r="S54" s="57"/>
      <c r="T54" s="57"/>
      <c r="U54" s="57"/>
      <c r="V54" s="57"/>
      <c r="W54" s="2"/>
      <c r="X54" s="2"/>
      <c r="Y54" s="2"/>
      <c r="Z54" s="2"/>
      <c r="AA54" s="3"/>
      <c r="AB54" s="2"/>
      <c r="AC54" s="2"/>
      <c r="AD54" s="2"/>
      <c r="AE54" s="2"/>
      <c r="AF54" s="2"/>
      <c r="AG54" s="2"/>
      <c r="AH54" s="2"/>
      <c r="AI54" s="2"/>
      <c r="AJ54" s="2"/>
    </row>
    <row r="55" ht="12.75" customHeight="1">
      <c r="A55" s="2"/>
      <c r="B55" s="2"/>
      <c r="C55" s="2"/>
      <c r="D55" s="55" t="s">
        <v>106</v>
      </c>
      <c r="E55" s="55">
        <f>COUNTIF(X14:X48,"C")</f>
        <v>0</v>
      </c>
      <c r="F55" s="56"/>
      <c r="G55" s="56"/>
      <c r="H55" s="56"/>
      <c r="I55" s="56"/>
      <c r="J55" s="56"/>
      <c r="K55" s="56">
        <f t="shared" si="4"/>
        <v>0</v>
      </c>
      <c r="L55" s="2"/>
      <c r="M55" s="2"/>
      <c r="N55" s="2"/>
      <c r="O55" s="2"/>
      <c r="P55" s="2"/>
      <c r="Q55" s="57"/>
      <c r="R55" s="57"/>
      <c r="S55" s="57"/>
      <c r="T55" s="57"/>
      <c r="U55" s="57"/>
      <c r="V55" s="57"/>
      <c r="W55" s="2"/>
      <c r="X55" s="2"/>
      <c r="Y55" s="2"/>
      <c r="Z55" s="2"/>
      <c r="AA55" s="3"/>
      <c r="AB55" s="2"/>
      <c r="AC55" s="2"/>
      <c r="AD55" s="2"/>
      <c r="AE55" s="2"/>
      <c r="AF55" s="2"/>
      <c r="AG55" s="2"/>
      <c r="AH55" s="2"/>
      <c r="AI55" s="2"/>
      <c r="AJ55" s="2"/>
    </row>
    <row r="56" ht="12.75" customHeight="1">
      <c r="A56" s="2"/>
      <c r="B56" s="2"/>
      <c r="C56" s="2"/>
      <c r="D56" s="55" t="s">
        <v>107</v>
      </c>
      <c r="E56" s="55">
        <f>COUNTIF(X14:X48,"D")</f>
        <v>0</v>
      </c>
      <c r="F56" s="56"/>
      <c r="G56" s="56"/>
      <c r="H56" s="56"/>
      <c r="I56" s="56"/>
      <c r="J56" s="56"/>
      <c r="K56" s="56">
        <f t="shared" si="4"/>
        <v>0</v>
      </c>
      <c r="L56" s="2"/>
      <c r="M56" s="2"/>
      <c r="N56" s="2"/>
      <c r="O56" s="2"/>
      <c r="P56" s="2"/>
      <c r="Q56" s="57"/>
      <c r="R56" s="57"/>
      <c r="S56" s="57"/>
      <c r="T56" s="57"/>
      <c r="U56" s="57"/>
      <c r="V56" s="57"/>
      <c r="W56" s="2"/>
      <c r="X56" s="2"/>
      <c r="Y56" s="2"/>
      <c r="Z56" s="2"/>
      <c r="AA56" s="3"/>
      <c r="AB56" s="2"/>
      <c r="AC56" s="2"/>
      <c r="AD56" s="2"/>
      <c r="AE56" s="2"/>
      <c r="AF56" s="2"/>
      <c r="AG56" s="2"/>
      <c r="AH56" s="2"/>
      <c r="AI56" s="2"/>
      <c r="AJ56" s="2"/>
    </row>
    <row r="57" ht="12.75" customHeight="1">
      <c r="A57" s="2"/>
      <c r="B57" s="2"/>
      <c r="C57" s="2"/>
      <c r="D57" s="55" t="s">
        <v>108</v>
      </c>
      <c r="E57" s="55">
        <f>COUNTIF(X14:X48,"E")</f>
        <v>35</v>
      </c>
      <c r="F57" s="56"/>
      <c r="G57" s="56"/>
      <c r="H57" s="56"/>
      <c r="I57" s="56"/>
      <c r="J57" s="56"/>
      <c r="K57" s="56">
        <f t="shared" si="4"/>
        <v>1</v>
      </c>
      <c r="L57" s="2"/>
      <c r="M57" s="2"/>
      <c r="N57" s="2"/>
      <c r="O57" s="2"/>
      <c r="P57" s="2"/>
      <c r="Q57" s="57"/>
      <c r="R57" s="57"/>
      <c r="S57" s="57"/>
      <c r="T57" s="57"/>
      <c r="U57" s="57"/>
      <c r="V57" s="57"/>
      <c r="W57" s="2"/>
      <c r="X57" s="2"/>
      <c r="Y57" s="2"/>
      <c r="Z57" s="2"/>
      <c r="AA57" s="3"/>
      <c r="AB57" s="2"/>
      <c r="AC57" s="2"/>
      <c r="AD57" s="2"/>
      <c r="AE57" s="2"/>
      <c r="AF57" s="2"/>
      <c r="AG57" s="2"/>
      <c r="AH57" s="2"/>
      <c r="AI57" s="2"/>
      <c r="AJ57" s="2"/>
    </row>
    <row r="58" ht="12.75" customHeight="1">
      <c r="A58" s="2"/>
      <c r="B58" s="2"/>
      <c r="C58" s="2"/>
      <c r="D58" s="58" t="s">
        <v>109</v>
      </c>
      <c r="E58" s="55">
        <f>SUM(E51:E57)</f>
        <v>35</v>
      </c>
      <c r="F58" s="56"/>
      <c r="G58" s="56"/>
      <c r="H58" s="56"/>
      <c r="I58" s="56"/>
      <c r="J58" s="56"/>
      <c r="K58" s="56">
        <f t="shared" si="4"/>
        <v>1</v>
      </c>
      <c r="L58" s="2"/>
      <c r="M58" s="2"/>
      <c r="N58" s="2"/>
      <c r="O58" s="2"/>
      <c r="P58" s="2"/>
      <c r="Q58" s="57"/>
      <c r="R58" s="57"/>
      <c r="S58" s="57"/>
      <c r="T58" s="57"/>
      <c r="U58" s="57"/>
      <c r="V58" s="57"/>
      <c r="W58" s="2"/>
      <c r="X58" s="2"/>
      <c r="Y58" s="2"/>
      <c r="Z58" s="2"/>
      <c r="AA58" s="3"/>
      <c r="AB58" s="2"/>
      <c r="AC58" s="2"/>
      <c r="AD58" s="2"/>
      <c r="AE58" s="2"/>
      <c r="AF58" s="2"/>
      <c r="AG58" s="2"/>
      <c r="AH58" s="2"/>
      <c r="AI58" s="2"/>
      <c r="AJ58" s="2"/>
    </row>
    <row r="59" ht="21.75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60"/>
      <c r="M59" s="60"/>
      <c r="N59" s="61"/>
      <c r="O59" s="61"/>
      <c r="P59" s="61"/>
      <c r="Q59" s="61"/>
      <c r="R59" s="61"/>
      <c r="S59" s="61"/>
      <c r="T59" s="61"/>
      <c r="U59" s="61"/>
      <c r="V59" s="61"/>
      <c r="W59" s="59"/>
      <c r="X59" s="59"/>
      <c r="Y59" s="59"/>
      <c r="Z59" s="59"/>
      <c r="AA59" s="62"/>
      <c r="AB59" s="59"/>
      <c r="AC59" s="59"/>
      <c r="AD59" s="59"/>
      <c r="AE59" s="59"/>
      <c r="AF59" s="59"/>
      <c r="AG59" s="59"/>
      <c r="AH59" s="59"/>
      <c r="AI59" s="59"/>
      <c r="AJ59" s="59"/>
    </row>
    <row r="60" ht="21.75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60"/>
      <c r="M60" s="60"/>
      <c r="N60" s="59"/>
      <c r="O60" s="59"/>
      <c r="P60" s="59"/>
      <c r="Q60" s="57"/>
      <c r="R60" s="57"/>
      <c r="S60" s="57"/>
      <c r="T60" s="57"/>
      <c r="U60" s="57"/>
      <c r="V60" s="59"/>
      <c r="W60" s="59" t="s">
        <v>110</v>
      </c>
      <c r="X60" s="59"/>
      <c r="Y60" s="59"/>
      <c r="Z60" s="59"/>
      <c r="AA60" s="62"/>
      <c r="AB60" s="59"/>
      <c r="AC60" s="59"/>
      <c r="AD60" s="59"/>
      <c r="AE60" s="59"/>
      <c r="AF60" s="59"/>
      <c r="AG60" s="59"/>
      <c r="AH60" s="59"/>
      <c r="AI60" s="59"/>
      <c r="AJ60" s="59"/>
    </row>
    <row r="61" ht="12.75" customHeight="1">
      <c r="A61" s="59"/>
      <c r="B61" s="59"/>
      <c r="C61" s="59"/>
      <c r="D61" s="63"/>
      <c r="E61" s="60"/>
      <c r="F61" s="61"/>
      <c r="G61" s="61"/>
      <c r="H61" s="61"/>
      <c r="I61" s="61"/>
      <c r="J61" s="61"/>
      <c r="K61" s="61"/>
      <c r="L61" s="59"/>
      <c r="M61" s="59"/>
      <c r="N61" s="59"/>
      <c r="O61" s="59"/>
      <c r="P61" s="59"/>
      <c r="Q61" s="2"/>
      <c r="R61" s="2"/>
      <c r="S61" s="2"/>
      <c r="T61" s="2"/>
      <c r="U61" s="2"/>
      <c r="V61" s="59"/>
      <c r="W61" s="59" t="s">
        <v>111</v>
      </c>
      <c r="X61" s="59"/>
      <c r="Y61" s="59"/>
      <c r="Z61" s="59"/>
      <c r="AA61" s="62"/>
      <c r="AB61" s="59"/>
      <c r="AC61" s="59"/>
      <c r="AD61" s="59"/>
      <c r="AE61" s="59"/>
      <c r="AF61" s="59"/>
      <c r="AG61" s="59"/>
      <c r="AH61" s="59"/>
      <c r="AI61" s="59"/>
      <c r="AJ61" s="59"/>
    </row>
    <row r="62" ht="12.75" customHeight="1">
      <c r="A62" s="59"/>
      <c r="B62" s="59"/>
      <c r="C62" s="59"/>
      <c r="D62" s="63"/>
      <c r="E62" s="60"/>
      <c r="F62" s="61"/>
      <c r="G62" s="61"/>
      <c r="H62" s="61"/>
      <c r="I62" s="61"/>
      <c r="J62" s="61"/>
      <c r="K62" s="61"/>
      <c r="L62" s="59"/>
      <c r="M62" s="59"/>
      <c r="N62" s="2"/>
      <c r="O62" s="2"/>
      <c r="P62" s="2"/>
      <c r="Q62" s="2"/>
      <c r="R62" s="2"/>
      <c r="S62" s="2"/>
      <c r="T62" s="2"/>
      <c r="U62" s="2"/>
      <c r="V62" s="2"/>
      <c r="W62" s="59"/>
      <c r="X62" s="59"/>
      <c r="Y62" s="59"/>
      <c r="Z62" s="59"/>
      <c r="AA62" s="62"/>
      <c r="AB62" s="59"/>
      <c r="AC62" s="59"/>
      <c r="AD62" s="59"/>
      <c r="AE62" s="59"/>
      <c r="AF62" s="59"/>
      <c r="AG62" s="59"/>
      <c r="AH62" s="59"/>
      <c r="AI62" s="59"/>
      <c r="AJ62" s="59"/>
    </row>
    <row r="63" ht="12.75" customHeight="1">
      <c r="A63" s="59"/>
      <c r="B63" s="59"/>
      <c r="C63" s="59"/>
      <c r="D63" s="63"/>
      <c r="E63" s="60"/>
      <c r="F63" s="61"/>
      <c r="G63" s="61"/>
      <c r="H63" s="61"/>
      <c r="I63" s="61"/>
      <c r="J63" s="61"/>
      <c r="K63" s="61"/>
      <c r="L63" s="59"/>
      <c r="M63" s="59"/>
      <c r="N63" s="2"/>
      <c r="O63" s="2"/>
      <c r="P63" s="2"/>
      <c r="Q63" s="2"/>
      <c r="R63" s="2"/>
      <c r="S63" s="2"/>
      <c r="T63" s="2"/>
      <c r="U63" s="2"/>
      <c r="V63" s="2"/>
      <c r="W63" s="59"/>
      <c r="X63" s="59"/>
      <c r="Y63" s="59"/>
      <c r="Z63" s="59"/>
      <c r="AA63" s="62"/>
      <c r="AB63" s="59"/>
      <c r="AC63" s="59"/>
      <c r="AD63" s="59"/>
      <c r="AE63" s="59"/>
      <c r="AF63" s="59"/>
      <c r="AG63" s="59"/>
      <c r="AH63" s="59"/>
      <c r="AI63" s="59"/>
      <c r="AJ63" s="59"/>
    </row>
    <row r="64" ht="16.5" customHeigh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2"/>
      <c r="O64" s="2"/>
      <c r="P64" s="2"/>
      <c r="Q64" s="2"/>
      <c r="R64" s="2"/>
      <c r="S64" s="2"/>
      <c r="T64" s="2"/>
      <c r="U64" s="2"/>
      <c r="V64" s="2"/>
      <c r="W64" s="59"/>
      <c r="X64" s="59"/>
      <c r="Y64" s="59"/>
      <c r="Z64" s="59"/>
      <c r="AA64" s="62"/>
      <c r="AB64" s="59"/>
      <c r="AC64" s="59"/>
      <c r="AD64" s="59"/>
      <c r="AE64" s="59"/>
      <c r="AF64" s="59"/>
      <c r="AG64" s="59"/>
      <c r="AH64" s="59"/>
      <c r="AI64" s="59"/>
      <c r="AJ64" s="59"/>
    </row>
    <row r="65" ht="12.75" customHeight="1">
      <c r="A65" s="59" t="s">
        <v>176</v>
      </c>
      <c r="B65" s="59"/>
      <c r="C65" s="59"/>
      <c r="D65" s="59" t="s">
        <v>180</v>
      </c>
      <c r="E65" s="59" t="s">
        <v>181</v>
      </c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 t="s">
        <v>182</v>
      </c>
      <c r="Q65" s="59"/>
      <c r="R65" s="59"/>
      <c r="S65" s="59"/>
      <c r="T65" s="59"/>
      <c r="U65" s="59"/>
      <c r="V65" s="59"/>
      <c r="W65" s="59" t="s">
        <v>206</v>
      </c>
      <c r="X65" s="59"/>
      <c r="Y65" s="59"/>
      <c r="Z65" s="59"/>
      <c r="AA65" s="62"/>
      <c r="AB65" s="59"/>
      <c r="AC65" s="59"/>
      <c r="AD65" s="59"/>
      <c r="AE65" s="59"/>
      <c r="AF65" s="59"/>
      <c r="AG65" s="59"/>
      <c r="AH65" s="59"/>
      <c r="AI65" s="59"/>
      <c r="AJ65" s="59"/>
    </row>
    <row r="66" ht="12.75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62"/>
      <c r="AB66" s="59"/>
      <c r="AC66" s="59"/>
      <c r="AD66" s="59"/>
      <c r="AE66" s="59"/>
      <c r="AF66" s="59"/>
      <c r="AG66" s="59"/>
      <c r="AH66" s="59"/>
      <c r="AI66" s="59"/>
      <c r="AJ66" s="59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1:A12"/>
    <mergeCell ref="B11:B12"/>
    <mergeCell ref="C11:C12"/>
    <mergeCell ref="D11:D12"/>
    <mergeCell ref="E11:P11"/>
    <mergeCell ref="T11:V11"/>
    <mergeCell ref="W11:X11"/>
    <mergeCell ref="A13:D13"/>
  </mergeCells>
  <printOptions/>
  <pageMargins bottom="0.1968503937007874" footer="0.0" header="0.0" left="0.5118110236220472" right="0.31496062992125984" top="0.35433070866141736"/>
  <pageSetup paperSize="9" orientation="landscape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2.71"/>
    <col customWidth="1" min="3" max="3" width="1.71"/>
    <col customWidth="1" min="4" max="4" width="37.43"/>
    <col customWidth="1" min="5" max="5" width="7.71"/>
    <col customWidth="1" min="6" max="6" width="8.0"/>
    <col customWidth="1" min="7" max="7" width="7.0"/>
    <col customWidth="1" min="8" max="8" width="10.57"/>
    <col customWidth="1" min="9" max="9" width="7.14"/>
    <col customWidth="1" min="10" max="10" width="7.29"/>
    <col customWidth="1" min="11" max="11" width="0.43"/>
    <col customWidth="1" min="12" max="12" width="9.86"/>
    <col customWidth="1" min="13" max="14" width="8.71"/>
    <col customWidth="1" min="15" max="15" width="2.14"/>
    <col customWidth="1" min="16" max="16" width="7.29"/>
    <col customWidth="1" min="17" max="17" width="7.14"/>
    <col customWidth="1" min="18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ht="14.25" customHeight="1">
      <c r="A4" s="4" t="s">
        <v>4</v>
      </c>
      <c r="B4" s="2"/>
      <c r="C4" s="4" t="s">
        <v>2</v>
      </c>
      <c r="D4" s="8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ht="14.25" customHeight="1">
      <c r="A7" s="4" t="s">
        <v>10</v>
      </c>
      <c r="B7" s="2"/>
      <c r="C7" s="4" t="s">
        <v>2</v>
      </c>
      <c r="D7" s="8" t="s">
        <v>11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ht="14.25" customHeight="1">
      <c r="A8" s="4" t="s">
        <v>12</v>
      </c>
      <c r="B8" s="2"/>
      <c r="C8" s="4" t="s">
        <v>2</v>
      </c>
      <c r="D8" s="9" t="s">
        <v>207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ht="14.25" customHeight="1">
      <c r="A9" s="4" t="s">
        <v>14</v>
      </c>
      <c r="B9" s="2"/>
      <c r="C9" s="4" t="s">
        <v>2</v>
      </c>
      <c r="D9" s="9" t="s">
        <v>208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2"/>
      <c r="Q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6"/>
      <c r="J11" s="17" t="s">
        <v>22</v>
      </c>
      <c r="K11" s="18"/>
      <c r="L11" s="19"/>
      <c r="M11" s="20" t="s">
        <v>23</v>
      </c>
      <c r="N11" s="21"/>
      <c r="O11" s="22"/>
      <c r="P11" s="22"/>
      <c r="Q11" s="23"/>
      <c r="R11" s="24"/>
      <c r="S11" s="24"/>
      <c r="T11" s="24"/>
      <c r="U11" s="24"/>
      <c r="V11" s="24"/>
      <c r="W11" s="24"/>
      <c r="X11" s="24"/>
      <c r="Y11" s="24"/>
      <c r="Z11" s="24"/>
    </row>
    <row r="12" ht="25.5" customHeight="1">
      <c r="A12" s="25"/>
      <c r="B12" s="25"/>
      <c r="C12" s="25"/>
      <c r="D12" s="26"/>
      <c r="E12" s="27" t="s">
        <v>24</v>
      </c>
      <c r="F12" s="163" t="s">
        <v>209</v>
      </c>
      <c r="G12" s="163" t="s">
        <v>210</v>
      </c>
      <c r="H12" s="27" t="s">
        <v>27</v>
      </c>
      <c r="I12" s="27" t="s">
        <v>28</v>
      </c>
      <c r="J12" s="28" t="s">
        <v>29</v>
      </c>
      <c r="K12" s="29" t="s">
        <v>30</v>
      </c>
      <c r="L12" s="30" t="s">
        <v>31</v>
      </c>
      <c r="M12" s="31" t="s">
        <v>32</v>
      </c>
      <c r="N12" s="31" t="s">
        <v>33</v>
      </c>
      <c r="O12" s="22"/>
      <c r="P12" s="22"/>
      <c r="Q12" s="23"/>
      <c r="R12" s="24"/>
      <c r="S12" s="24"/>
      <c r="T12" s="24"/>
      <c r="U12" s="24"/>
      <c r="V12" s="24"/>
      <c r="W12" s="24"/>
      <c r="X12" s="24"/>
      <c r="Y12" s="24"/>
      <c r="Z12" s="24"/>
    </row>
    <row r="13" ht="14.25" customHeight="1">
      <c r="A13" s="32" t="s">
        <v>34</v>
      </c>
      <c r="B13" s="15"/>
      <c r="C13" s="15"/>
      <c r="D13" s="16"/>
      <c r="E13" s="33">
        <v>10.0</v>
      </c>
      <c r="F13" s="33">
        <v>20.0</v>
      </c>
      <c r="G13" s="33">
        <v>20.0</v>
      </c>
      <c r="H13" s="33"/>
      <c r="I13" s="33">
        <v>20.0</v>
      </c>
      <c r="J13" s="33">
        <v>30.0</v>
      </c>
      <c r="K13" s="34"/>
      <c r="L13" s="35">
        <v>100.0</v>
      </c>
      <c r="M13" s="33">
        <f>INT(E13)+INT(F13)+INT(G13)+INT(H13)+INT(I13)+INT(J13)</f>
        <v>100</v>
      </c>
      <c r="N13" s="33"/>
      <c r="O13" s="34"/>
      <c r="P13" s="36" t="s">
        <v>35</v>
      </c>
      <c r="Q13" s="37" t="s">
        <v>36</v>
      </c>
      <c r="R13" s="38"/>
      <c r="S13" s="38"/>
      <c r="T13" s="38"/>
      <c r="U13" s="38"/>
      <c r="V13" s="38"/>
      <c r="W13" s="38"/>
      <c r="X13" s="38"/>
      <c r="Y13" s="38"/>
      <c r="Z13" s="38"/>
    </row>
    <row r="14" ht="24.0" customHeight="1">
      <c r="A14" s="39" t="s">
        <v>37</v>
      </c>
      <c r="B14" s="40">
        <v>2.11200261E8</v>
      </c>
      <c r="C14" s="41"/>
      <c r="D14" s="42" t="s">
        <v>167</v>
      </c>
      <c r="E14" s="130"/>
      <c r="F14" s="45"/>
      <c r="G14" s="164">
        <v>0.0</v>
      </c>
      <c r="H14" s="45"/>
      <c r="I14" s="44">
        <v>80.0</v>
      </c>
      <c r="J14" s="45"/>
      <c r="K14" s="46"/>
      <c r="L14" s="47" t="str">
        <f t="shared" ref="L14:L50" si="1">IF(INT(Q14)=0,P14,IF(INT(P14)&gt;INT(Q14),P14,Q14))</f>
        <v>#REF!</v>
      </c>
      <c r="M14" s="48" t="str">
        <f t="shared" ref="M14:M50" si="2">L14</f>
        <v>#REF!</v>
      </c>
      <c r="N14" s="49" t="str">
        <f t="shared" ref="N14:N50" si="3">IF(M14&gt;=80,"A",IF(M14&gt;=75,"AB",IF(M14&gt;=70,"B",IF(M14&gt;=65,"BC",IF(M14&gt;=60,"C",IF(M14&gt;=50,"D","E"))))))</f>
        <v>#REF!</v>
      </c>
      <c r="O14" s="46" t="s">
        <v>39</v>
      </c>
      <c r="P14" s="45">
        <v>0.0</v>
      </c>
      <c r="Q14" s="47" t="str">
        <f>IF(L13&gt;0,((E14/L13)*((E13/M13)*100))+((F14/L13)*((F13/M13)*100))+((I14/L13)*((G13/M13)*100))+((H14/L13)*((H13/M13)*100))+((#REF!/L13)*((I13/M13)*100))+(IF((J14/L13)*((J13/M13)*100)&gt;(K14/L13)*((J13/M13)*100),(J14/L13)*((J13/M13)*100),(K14/L13)*((J13/M13)*100))))</f>
        <v>#REF!</v>
      </c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39" t="s">
        <v>40</v>
      </c>
      <c r="B15" s="40">
        <v>2.11200278E8</v>
      </c>
      <c r="C15" s="41"/>
      <c r="D15" s="42" t="s">
        <v>211</v>
      </c>
      <c r="E15" s="130"/>
      <c r="F15" s="45"/>
      <c r="G15" s="164">
        <v>0.0</v>
      </c>
      <c r="H15" s="45"/>
      <c r="I15" s="44">
        <v>80.0</v>
      </c>
      <c r="J15" s="45"/>
      <c r="K15" s="46"/>
      <c r="L15" s="47" t="str">
        <f t="shared" si="1"/>
        <v>#REF!</v>
      </c>
      <c r="M15" s="48" t="str">
        <f t="shared" si="2"/>
        <v>#REF!</v>
      </c>
      <c r="N15" s="49" t="str">
        <f t="shared" si="3"/>
        <v>#REF!</v>
      </c>
      <c r="O15" s="46" t="s">
        <v>39</v>
      </c>
      <c r="P15" s="45">
        <v>0.0</v>
      </c>
      <c r="Q15" s="47" t="str">
        <f>IF(L13&gt;0,((E15/L13)*((E13/M13)*100))+((F15/L13)*((F13/M13)*100))+((I15/L13)*((G13/M13)*100))+((H15/L13)*((H13/M13)*100))+((#REF!/L13)*((I13/M13)*100))+(IF((J15/L13)*((J13/M13)*100)&gt;(K15/L13)*((J13/M13)*100),(J15/L13)*((J13/M13)*100),(K15/L13)*((J13/M13)*100))))</f>
        <v>#REF!</v>
      </c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39" t="s">
        <v>42</v>
      </c>
      <c r="B16" s="40">
        <v>2.11200279E8</v>
      </c>
      <c r="C16" s="41"/>
      <c r="D16" s="42" t="s">
        <v>212</v>
      </c>
      <c r="E16" s="130"/>
      <c r="F16" s="45"/>
      <c r="G16" s="164">
        <v>0.0</v>
      </c>
      <c r="H16" s="45"/>
      <c r="I16" s="44">
        <v>80.0</v>
      </c>
      <c r="J16" s="45"/>
      <c r="K16" s="46"/>
      <c r="L16" s="47" t="str">
        <f t="shared" si="1"/>
        <v>#REF!</v>
      </c>
      <c r="M16" s="48" t="str">
        <f t="shared" si="2"/>
        <v>#REF!</v>
      </c>
      <c r="N16" s="49" t="str">
        <f t="shared" si="3"/>
        <v>#REF!</v>
      </c>
      <c r="O16" s="46" t="s">
        <v>39</v>
      </c>
      <c r="P16" s="45">
        <v>0.0</v>
      </c>
      <c r="Q16" s="47" t="str">
        <f>IF(L13&gt;0,((E16/L13)*((E13/M13)*100))+((F16/L13)*((F13/M13)*100))+((I16/L13)*((G13/M13)*100))+((H16/L13)*((H13/M13)*100))+((#REF!/L13)*((I13/M13)*100))+(IF((J16/L13)*((J13/M13)*100)&gt;(K16/L13)*((J13/M13)*100),(J16/L13)*((J13/M13)*100),(K16/L13)*((J13/M13)*100))))</f>
        <v>#REF!</v>
      </c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39" t="s">
        <v>44</v>
      </c>
      <c r="B17" s="40">
        <v>2.11200281E8</v>
      </c>
      <c r="C17" s="41"/>
      <c r="D17" s="42" t="s">
        <v>168</v>
      </c>
      <c r="E17" s="130"/>
      <c r="F17" s="45"/>
      <c r="G17" s="164">
        <v>0.0</v>
      </c>
      <c r="H17" s="45"/>
      <c r="I17" s="44">
        <v>0.0</v>
      </c>
      <c r="J17" s="45"/>
      <c r="K17" s="46"/>
      <c r="L17" s="47" t="str">
        <f t="shared" si="1"/>
        <v>#REF!</v>
      </c>
      <c r="M17" s="48" t="str">
        <f t="shared" si="2"/>
        <v>#REF!</v>
      </c>
      <c r="N17" s="49" t="str">
        <f t="shared" si="3"/>
        <v>#REF!</v>
      </c>
      <c r="O17" s="46" t="s">
        <v>39</v>
      </c>
      <c r="P17" s="45">
        <v>0.0</v>
      </c>
      <c r="Q17" s="47" t="str">
        <f>IF(L13&gt;0,((E17/L13)*((E13/M13)*100))+((F17/L13)*((F13/M13)*100))+((I17/L13)*((G13/M13)*100))+((H17/L13)*((H13/M13)*100))+((#REF!/L13)*((I13/M13)*100))+(IF((J17/L13)*((J13/M13)*100)&gt;(K17/L13)*((J13/M13)*100),(J17/L13)*((J13/M13)*100),(K17/L13)*((J13/M13)*100))))</f>
        <v>#REF!</v>
      </c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39" t="s">
        <v>46</v>
      </c>
      <c r="B18" s="40">
        <v>2.11200301E8</v>
      </c>
      <c r="C18" s="41"/>
      <c r="D18" s="42" t="s">
        <v>170</v>
      </c>
      <c r="E18" s="130"/>
      <c r="F18" s="45"/>
      <c r="G18" s="164">
        <v>80.0</v>
      </c>
      <c r="H18" s="45"/>
      <c r="I18" s="44">
        <v>80.0</v>
      </c>
      <c r="J18" s="45"/>
      <c r="K18" s="46"/>
      <c r="L18" s="47" t="str">
        <f t="shared" si="1"/>
        <v>#REF!</v>
      </c>
      <c r="M18" s="48" t="str">
        <f t="shared" si="2"/>
        <v>#REF!</v>
      </c>
      <c r="N18" s="49" t="str">
        <f t="shared" si="3"/>
        <v>#REF!</v>
      </c>
      <c r="O18" s="46" t="s">
        <v>39</v>
      </c>
      <c r="P18" s="45">
        <v>0.0</v>
      </c>
      <c r="Q18" s="47" t="str">
        <f>IF(L13&gt;0,((E18/L13)*((E13/M13)*100))+((F18/L13)*((F13/M13)*100))+((I18/L13)*((G13/M13)*100))+((H18/L13)*((H13/M13)*100))+((#REF!/L13)*((I13/M13)*100))+(IF((J18/L13)*((J13/M13)*100)&gt;(K18/L13)*((J13/M13)*100),(J18/L13)*((J13/M13)*100),(K18/L13)*((J13/M13)*100))))</f>
        <v>#REF!</v>
      </c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39" t="s">
        <v>5</v>
      </c>
      <c r="B19" s="40">
        <v>2.21200335E8</v>
      </c>
      <c r="C19" s="41"/>
      <c r="D19" s="42" t="s">
        <v>38</v>
      </c>
      <c r="E19" s="130"/>
      <c r="F19" s="45"/>
      <c r="G19" s="164">
        <v>80.0</v>
      </c>
      <c r="H19" s="45"/>
      <c r="I19" s="44">
        <v>80.0</v>
      </c>
      <c r="J19" s="45"/>
      <c r="K19" s="46"/>
      <c r="L19" s="47" t="str">
        <f t="shared" si="1"/>
        <v>#REF!</v>
      </c>
      <c r="M19" s="48" t="str">
        <f t="shared" si="2"/>
        <v>#REF!</v>
      </c>
      <c r="N19" s="49" t="str">
        <f t="shared" si="3"/>
        <v>#REF!</v>
      </c>
      <c r="O19" s="46" t="s">
        <v>39</v>
      </c>
      <c r="P19" s="45">
        <v>0.0</v>
      </c>
      <c r="Q19" s="47" t="str">
        <f>IF(L13&gt;0,((E19/L13)*((E13/M13)*100))+((F19/L13)*((F13/M13)*100))+((I19/L13)*((G13/M13)*100))+((H19/L13)*((H13/M13)*100))+((#REF!/L13)*((I13/M13)*100))+(IF((J19/L13)*((J13/M13)*100)&gt;(K19/L13)*((J13/M13)*100),(J19/L13)*((J13/M13)*100),(K19/L13)*((J13/M13)*100))))</f>
        <v>#REF!</v>
      </c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39" t="s">
        <v>49</v>
      </c>
      <c r="B20" s="40">
        <v>2.21200336E8</v>
      </c>
      <c r="C20" s="41"/>
      <c r="D20" s="42" t="s">
        <v>41</v>
      </c>
      <c r="E20" s="130"/>
      <c r="F20" s="45"/>
      <c r="G20" s="164">
        <v>80.0</v>
      </c>
      <c r="H20" s="45"/>
      <c r="I20" s="44">
        <v>80.0</v>
      </c>
      <c r="J20" s="45"/>
      <c r="K20" s="46"/>
      <c r="L20" s="47" t="str">
        <f t="shared" si="1"/>
        <v>#REF!</v>
      </c>
      <c r="M20" s="48" t="str">
        <f t="shared" si="2"/>
        <v>#REF!</v>
      </c>
      <c r="N20" s="49" t="str">
        <f t="shared" si="3"/>
        <v>#REF!</v>
      </c>
      <c r="O20" s="46" t="s">
        <v>39</v>
      </c>
      <c r="P20" s="45">
        <v>0.0</v>
      </c>
      <c r="Q20" s="47" t="str">
        <f>IF(L13&gt;0,((E20/L13)*((E13/M13)*100))+((F20/L13)*((F13/M13)*100))+((I20/L13)*((G13/M13)*100))+((H20/L13)*((H13/M13)*100))+((#REF!/L13)*((I13/M13)*100))+(IF((J20/L13)*((J13/M13)*100)&gt;(K20/L13)*((J13/M13)*100),(J20/L13)*((J13/M13)*100),(K20/L13)*((J13/M13)*100))))</f>
        <v>#REF!</v>
      </c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39" t="s">
        <v>51</v>
      </c>
      <c r="B21" s="40">
        <v>2.21200337E8</v>
      </c>
      <c r="C21" s="41"/>
      <c r="D21" s="42" t="s">
        <v>43</v>
      </c>
      <c r="E21" s="130"/>
      <c r="F21" s="45"/>
      <c r="G21" s="164">
        <v>80.0</v>
      </c>
      <c r="H21" s="45"/>
      <c r="I21" s="44">
        <v>80.0</v>
      </c>
      <c r="J21" s="45"/>
      <c r="K21" s="46"/>
      <c r="L21" s="47" t="str">
        <f t="shared" si="1"/>
        <v>#REF!</v>
      </c>
      <c r="M21" s="48" t="str">
        <f t="shared" si="2"/>
        <v>#REF!</v>
      </c>
      <c r="N21" s="49" t="str">
        <f t="shared" si="3"/>
        <v>#REF!</v>
      </c>
      <c r="O21" s="46" t="s">
        <v>39</v>
      </c>
      <c r="P21" s="45">
        <v>0.0</v>
      </c>
      <c r="Q21" s="47" t="str">
        <f>IF(L13&gt;0,((E21/L13)*((E13/M13)*100))+((F21/L13)*((F13/M13)*100))+((I21/L13)*((G13/M13)*100))+((H21/L13)*((H13/M13)*100))+((#REF!/L13)*((I13/M13)*100))+(IF((J21/L13)*((J13/M13)*100)&gt;(K21/L13)*((J13/M13)*100),(J21/L13)*((J13/M13)*100),(K21/L13)*((J13/M13)*100))))</f>
        <v>#REF!</v>
      </c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39" t="s">
        <v>53</v>
      </c>
      <c r="B22" s="40">
        <v>2.21200338E8</v>
      </c>
      <c r="C22" s="41"/>
      <c r="D22" s="42" t="s">
        <v>45</v>
      </c>
      <c r="E22" s="130"/>
      <c r="F22" s="45"/>
      <c r="G22" s="164">
        <v>80.0</v>
      </c>
      <c r="H22" s="45"/>
      <c r="I22" s="44">
        <v>80.0</v>
      </c>
      <c r="J22" s="45"/>
      <c r="K22" s="46"/>
      <c r="L22" s="47" t="str">
        <f t="shared" si="1"/>
        <v>#REF!</v>
      </c>
      <c r="M22" s="48" t="str">
        <f t="shared" si="2"/>
        <v>#REF!</v>
      </c>
      <c r="N22" s="49" t="str">
        <f t="shared" si="3"/>
        <v>#REF!</v>
      </c>
      <c r="O22" s="46" t="s">
        <v>39</v>
      </c>
      <c r="P22" s="45">
        <v>0.0</v>
      </c>
      <c r="Q22" s="47" t="str">
        <f>IF(L13&gt;0,((E22/L13)*((E13/M13)*100))+((F22/L13)*((F13/M13)*100))+((I22/L13)*((G13/M13)*100))+((H22/L13)*((H13/M13)*100))+((#REF!/L13)*((I13/M13)*100))+(IF((J22/L13)*((J13/M13)*100)&gt;(K22/L13)*((J13/M13)*100),(J22/L13)*((J13/M13)*100),(K22/L13)*((J13/M13)*100))))</f>
        <v>#REF!</v>
      </c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39" t="s">
        <v>55</v>
      </c>
      <c r="B23" s="40">
        <v>2.21200339E8</v>
      </c>
      <c r="C23" s="41"/>
      <c r="D23" s="42" t="s">
        <v>47</v>
      </c>
      <c r="E23" s="130"/>
      <c r="F23" s="45"/>
      <c r="G23" s="164">
        <v>80.0</v>
      </c>
      <c r="H23" s="45"/>
      <c r="I23" s="44">
        <v>80.0</v>
      </c>
      <c r="J23" s="45"/>
      <c r="K23" s="46"/>
      <c r="L23" s="47" t="str">
        <f t="shared" si="1"/>
        <v>#REF!</v>
      </c>
      <c r="M23" s="48" t="str">
        <f t="shared" si="2"/>
        <v>#REF!</v>
      </c>
      <c r="N23" s="49" t="str">
        <f t="shared" si="3"/>
        <v>#REF!</v>
      </c>
      <c r="O23" s="46" t="s">
        <v>39</v>
      </c>
      <c r="P23" s="45">
        <v>0.0</v>
      </c>
      <c r="Q23" s="47" t="str">
        <f>IF(L13&gt;0,((E23/L13)*((E13/M13)*100))+((F23/L13)*((F13/M13)*100))+((I23/L13)*((G13/M13)*100))+((H23/L13)*((H13/M13)*100))+((#REF!/L13)*((I13/M13)*100))+(IF((J23/L13)*((J13/M13)*100)&gt;(K23/L13)*((J13/M13)*100),(J23/L13)*((J13/M13)*100),(K23/L13)*((J13/M13)*100))))</f>
        <v>#REF!</v>
      </c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39" t="s">
        <v>57</v>
      </c>
      <c r="B24" s="40">
        <v>2.2120034E8</v>
      </c>
      <c r="C24" s="41"/>
      <c r="D24" s="42" t="s">
        <v>48</v>
      </c>
      <c r="E24" s="130"/>
      <c r="F24" s="45"/>
      <c r="G24" s="164">
        <v>80.0</v>
      </c>
      <c r="H24" s="45"/>
      <c r="I24" s="44">
        <v>80.0</v>
      </c>
      <c r="J24" s="45"/>
      <c r="K24" s="46"/>
      <c r="L24" s="47" t="str">
        <f t="shared" si="1"/>
        <v>#REF!</v>
      </c>
      <c r="M24" s="48" t="str">
        <f t="shared" si="2"/>
        <v>#REF!</v>
      </c>
      <c r="N24" s="49" t="str">
        <f t="shared" si="3"/>
        <v>#REF!</v>
      </c>
      <c r="O24" s="46" t="s">
        <v>39</v>
      </c>
      <c r="P24" s="45">
        <v>0.0</v>
      </c>
      <c r="Q24" s="47" t="str">
        <f>IF(L13&gt;0,((E24/L13)*((E13/M13)*100))+((F24/L13)*((F13/M13)*100))+((I24/L13)*((G13/M13)*100))+((H24/L13)*((H13/M13)*100))+((#REF!/L13)*((I13/M13)*100))+(IF((J24/L13)*((J13/M13)*100)&gt;(K24/L13)*((J13/M13)*100),(J24/L13)*((J13/M13)*100),(K24/L13)*((J13/M13)*100))))</f>
        <v>#REF!</v>
      </c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39" t="s">
        <v>59</v>
      </c>
      <c r="B25" s="40">
        <v>2.21200342E8</v>
      </c>
      <c r="C25" s="41"/>
      <c r="D25" s="42" t="s">
        <v>50</v>
      </c>
      <c r="E25" s="130"/>
      <c r="F25" s="45"/>
      <c r="G25" s="164">
        <v>80.0</v>
      </c>
      <c r="H25" s="45"/>
      <c r="I25" s="44">
        <v>80.0</v>
      </c>
      <c r="J25" s="45"/>
      <c r="K25" s="46"/>
      <c r="L25" s="47" t="str">
        <f t="shared" si="1"/>
        <v>#REF!</v>
      </c>
      <c r="M25" s="48" t="str">
        <f t="shared" si="2"/>
        <v>#REF!</v>
      </c>
      <c r="N25" s="49" t="str">
        <f t="shared" si="3"/>
        <v>#REF!</v>
      </c>
      <c r="O25" s="46" t="s">
        <v>39</v>
      </c>
      <c r="P25" s="45">
        <v>0.0</v>
      </c>
      <c r="Q25" s="47" t="str">
        <f>IF(L13&gt;0,((E25/L13)*((E13/M13)*100))+((F25/L13)*((F13/M13)*100))+((I25/L13)*((G13/M13)*100))+((H25/L13)*((H13/M13)*100))+((#REF!/L13)*((I13/M13)*100))+(IF((J25/L13)*((J13/M13)*100)&gt;(K25/L13)*((J13/M13)*100),(J25/L13)*((J13/M13)*100),(K25/L13)*((J13/M13)*100))))</f>
        <v>#REF!</v>
      </c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39" t="s">
        <v>61</v>
      </c>
      <c r="B26" s="40">
        <v>2.21200344E8</v>
      </c>
      <c r="C26" s="41"/>
      <c r="D26" s="42" t="s">
        <v>52</v>
      </c>
      <c r="E26" s="130"/>
      <c r="F26" s="45"/>
      <c r="G26" s="164">
        <v>80.0</v>
      </c>
      <c r="H26" s="45"/>
      <c r="I26" s="44">
        <v>80.0</v>
      </c>
      <c r="J26" s="45"/>
      <c r="K26" s="46"/>
      <c r="L26" s="47" t="str">
        <f t="shared" si="1"/>
        <v>#REF!</v>
      </c>
      <c r="M26" s="48" t="str">
        <f t="shared" si="2"/>
        <v>#REF!</v>
      </c>
      <c r="N26" s="49" t="str">
        <f t="shared" si="3"/>
        <v>#REF!</v>
      </c>
      <c r="O26" s="46" t="s">
        <v>39</v>
      </c>
      <c r="P26" s="45">
        <v>0.0</v>
      </c>
      <c r="Q26" s="47" t="str">
        <f>IF(L13&gt;0,((E26/L13)*((E13/M13)*100))+((F26/L13)*((F13/M13)*100))+((I26/L13)*((G13/M13)*100))+((H26/L13)*((H13/M13)*100))+((#REF!/L13)*((I13/M13)*100))+(IF((J26/L13)*((J13/M13)*100)&gt;(K26/L13)*((J13/M13)*100),(J26/L13)*((J13/M13)*100),(K26/L13)*((J13/M13)*100))))</f>
        <v>#REF!</v>
      </c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39" t="s">
        <v>63</v>
      </c>
      <c r="B27" s="40">
        <v>2.21200346E8</v>
      </c>
      <c r="C27" s="41"/>
      <c r="D27" s="42" t="s">
        <v>54</v>
      </c>
      <c r="E27" s="130"/>
      <c r="F27" s="45"/>
      <c r="G27" s="164">
        <v>80.0</v>
      </c>
      <c r="H27" s="45"/>
      <c r="I27" s="44">
        <v>80.0</v>
      </c>
      <c r="J27" s="45"/>
      <c r="K27" s="46"/>
      <c r="L27" s="47" t="str">
        <f t="shared" si="1"/>
        <v>#REF!</v>
      </c>
      <c r="M27" s="48" t="str">
        <f t="shared" si="2"/>
        <v>#REF!</v>
      </c>
      <c r="N27" s="49" t="str">
        <f t="shared" si="3"/>
        <v>#REF!</v>
      </c>
      <c r="O27" s="46" t="s">
        <v>39</v>
      </c>
      <c r="P27" s="45">
        <v>0.0</v>
      </c>
      <c r="Q27" s="47" t="str">
        <f>IF(L13&gt;0,((E27/L13)*((E13/M13)*100))+((F27/L13)*((F13/M13)*100))+((I27/L13)*((G13/M13)*100))+((H27/L13)*((H13/M13)*100))+((#REF!/L13)*((I13/M13)*100))+(IF((J27/L13)*((J13/M13)*100)&gt;(K27/L13)*((J13/M13)*100),(J27/L13)*((J13/M13)*100),(K27/L13)*((J13/M13)*100))))</f>
        <v>#REF!</v>
      </c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39" t="s">
        <v>65</v>
      </c>
      <c r="B28" s="40">
        <v>2.21200348E8</v>
      </c>
      <c r="C28" s="41"/>
      <c r="D28" s="42" t="s">
        <v>56</v>
      </c>
      <c r="E28" s="130"/>
      <c r="F28" s="45"/>
      <c r="G28" s="164">
        <v>80.0</v>
      </c>
      <c r="H28" s="45"/>
      <c r="I28" s="44">
        <v>80.0</v>
      </c>
      <c r="J28" s="45"/>
      <c r="K28" s="46"/>
      <c r="L28" s="47" t="str">
        <f t="shared" si="1"/>
        <v>#REF!</v>
      </c>
      <c r="M28" s="48" t="str">
        <f t="shared" si="2"/>
        <v>#REF!</v>
      </c>
      <c r="N28" s="49" t="str">
        <f t="shared" si="3"/>
        <v>#REF!</v>
      </c>
      <c r="O28" s="46" t="s">
        <v>39</v>
      </c>
      <c r="P28" s="45">
        <v>0.0</v>
      </c>
      <c r="Q28" s="47" t="str">
        <f>IF(L13&gt;0,((E28/L13)*((E13/M13)*100))+((F28/L13)*((F13/M13)*100))+((I28/L13)*((G13/M13)*100))+((H28/L13)*((H13/M13)*100))+((#REF!/L13)*((I13/M13)*100))+(IF((J28/L13)*((J13/M13)*100)&gt;(K28/L13)*((J13/M13)*100),(J28/L13)*((J13/M13)*100),(K28/L13)*((J13/M13)*100))))</f>
        <v>#REF!</v>
      </c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39" t="s">
        <v>67</v>
      </c>
      <c r="B29" s="40">
        <v>2.21200349E8</v>
      </c>
      <c r="C29" s="41"/>
      <c r="D29" s="42" t="s">
        <v>58</v>
      </c>
      <c r="E29" s="130"/>
      <c r="F29" s="45"/>
      <c r="G29" s="164">
        <v>80.0</v>
      </c>
      <c r="H29" s="45"/>
      <c r="I29" s="44">
        <v>80.0</v>
      </c>
      <c r="J29" s="45"/>
      <c r="K29" s="46"/>
      <c r="L29" s="47" t="str">
        <f t="shared" si="1"/>
        <v>#REF!</v>
      </c>
      <c r="M29" s="48" t="str">
        <f t="shared" si="2"/>
        <v>#REF!</v>
      </c>
      <c r="N29" s="49" t="str">
        <f t="shared" si="3"/>
        <v>#REF!</v>
      </c>
      <c r="O29" s="46" t="s">
        <v>39</v>
      </c>
      <c r="P29" s="45">
        <v>0.0</v>
      </c>
      <c r="Q29" s="47" t="str">
        <f>IF(L13&gt;0,((E29/L13)*((E13/M13)*100))+((F29/L13)*((F13/M13)*100))+((I29/L13)*((G13/M13)*100))+((H29/L13)*((H13/M13)*100))+((#REF!/L13)*((I13/M13)*100))+(IF((J29/L13)*((J13/M13)*100)&gt;(K29/L13)*((J13/M13)*100),(J29/L13)*((J13/M13)*100),(K29/L13)*((J13/M13)*100))))</f>
        <v>#REF!</v>
      </c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39" t="s">
        <v>69</v>
      </c>
      <c r="B30" s="40">
        <v>2.21200351E8</v>
      </c>
      <c r="C30" s="41"/>
      <c r="D30" s="42" t="s">
        <v>172</v>
      </c>
      <c r="E30" s="130"/>
      <c r="F30" s="45"/>
      <c r="G30" s="164">
        <v>80.0</v>
      </c>
      <c r="H30" s="45"/>
      <c r="I30" s="44">
        <v>80.0</v>
      </c>
      <c r="J30" s="45"/>
      <c r="K30" s="46"/>
      <c r="L30" s="47" t="str">
        <f t="shared" si="1"/>
        <v>#REF!</v>
      </c>
      <c r="M30" s="48" t="str">
        <f t="shared" si="2"/>
        <v>#REF!</v>
      </c>
      <c r="N30" s="49" t="str">
        <f t="shared" si="3"/>
        <v>#REF!</v>
      </c>
      <c r="O30" s="46" t="s">
        <v>39</v>
      </c>
      <c r="P30" s="45">
        <v>0.0</v>
      </c>
      <c r="Q30" s="47" t="str">
        <f>IF(L13&gt;0,((E30/L13)*((E13/M13)*100))+((F30/L13)*((F13/M13)*100))+((I30/L13)*((G13/M13)*100))+((H30/L13)*((H13/M13)*100))+((#REF!/L13)*((I13/M13)*100))+(IF((J30/L13)*((J13/M13)*100)&gt;(K30/L13)*((J13/M13)*100),(J30/L13)*((J13/M13)*100),(K30/L13)*((J13/M13)*100))))</f>
        <v>#REF!</v>
      </c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39" t="s">
        <v>71</v>
      </c>
      <c r="B31" s="40">
        <v>2.21200352E8</v>
      </c>
      <c r="C31" s="41"/>
      <c r="D31" s="42" t="s">
        <v>60</v>
      </c>
      <c r="E31" s="130"/>
      <c r="F31" s="45"/>
      <c r="G31" s="164">
        <v>80.0</v>
      </c>
      <c r="H31" s="45"/>
      <c r="I31" s="44">
        <v>80.0</v>
      </c>
      <c r="J31" s="45"/>
      <c r="K31" s="46"/>
      <c r="L31" s="47" t="str">
        <f t="shared" si="1"/>
        <v>#REF!</v>
      </c>
      <c r="M31" s="48" t="str">
        <f t="shared" si="2"/>
        <v>#REF!</v>
      </c>
      <c r="N31" s="49" t="str">
        <f t="shared" si="3"/>
        <v>#REF!</v>
      </c>
      <c r="O31" s="46" t="s">
        <v>39</v>
      </c>
      <c r="P31" s="45">
        <v>0.0</v>
      </c>
      <c r="Q31" s="47" t="str">
        <f>IF(L13&gt;0,((E31/L13)*((E13/M13)*100))+((F31/L13)*((F13/M13)*100))+((I31/L13)*((G13/M13)*100))+((H31/L13)*((H13/M13)*100))+((#REF!/L13)*((I13/M13)*100))+(IF((J31/L13)*((J13/M13)*100)&gt;(K31/L13)*((J13/M13)*100),(J31/L13)*((J13/M13)*100),(K31/L13)*((J13/M13)*100))))</f>
        <v>#REF!</v>
      </c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39" t="s">
        <v>73</v>
      </c>
      <c r="B32" s="40">
        <v>2.21200353E8</v>
      </c>
      <c r="C32" s="41"/>
      <c r="D32" s="42" t="s">
        <v>62</v>
      </c>
      <c r="E32" s="130"/>
      <c r="F32" s="45"/>
      <c r="G32" s="164">
        <v>0.0</v>
      </c>
      <c r="H32" s="45"/>
      <c r="I32" s="44">
        <v>0.0</v>
      </c>
      <c r="J32" s="45"/>
      <c r="K32" s="46"/>
      <c r="L32" s="47" t="str">
        <f t="shared" si="1"/>
        <v>#REF!</v>
      </c>
      <c r="M32" s="48" t="str">
        <f t="shared" si="2"/>
        <v>#REF!</v>
      </c>
      <c r="N32" s="49" t="str">
        <f t="shared" si="3"/>
        <v>#REF!</v>
      </c>
      <c r="O32" s="46" t="s">
        <v>39</v>
      </c>
      <c r="P32" s="45">
        <v>0.0</v>
      </c>
      <c r="Q32" s="47" t="str">
        <f>IF(L13&gt;0,((E32/L13)*((E13/M13)*100))+((F32/L13)*((F13/M13)*100))+((I32/L13)*((G13/M13)*100))+((H32/L13)*((H13/M13)*100))+((#REF!/L13)*((I13/M13)*100))+(IF((J32/L13)*((J13/M13)*100)&gt;(K32/L13)*((J13/M13)*100),(J32/L13)*((J13/M13)*100),(K32/L13)*((J13/M13)*100))))</f>
        <v>#REF!</v>
      </c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39" t="s">
        <v>75</v>
      </c>
      <c r="B33" s="40">
        <v>2.21200355E8</v>
      </c>
      <c r="C33" s="41"/>
      <c r="D33" s="42" t="s">
        <v>64</v>
      </c>
      <c r="E33" s="130"/>
      <c r="F33" s="45"/>
      <c r="G33" s="164">
        <v>80.0</v>
      </c>
      <c r="H33" s="45"/>
      <c r="I33" s="44">
        <v>80.0</v>
      </c>
      <c r="J33" s="45"/>
      <c r="K33" s="46"/>
      <c r="L33" s="47" t="str">
        <f t="shared" si="1"/>
        <v>#REF!</v>
      </c>
      <c r="M33" s="48" t="str">
        <f t="shared" si="2"/>
        <v>#REF!</v>
      </c>
      <c r="N33" s="49" t="str">
        <f t="shared" si="3"/>
        <v>#REF!</v>
      </c>
      <c r="O33" s="46" t="s">
        <v>39</v>
      </c>
      <c r="P33" s="45">
        <v>0.0</v>
      </c>
      <c r="Q33" s="47" t="str">
        <f>IF(L13&gt;0,((E33/L13)*((E13/M13)*100))+((F33/L13)*((F13/M13)*100))+((I33/L13)*((G13/M13)*100))+((H33/L13)*((H13/M13)*100))+((#REF!/L13)*((I13/M13)*100))+(IF((J33/L13)*((J13/M13)*100)&gt;(K33/L13)*((J13/M13)*100),(J33/L13)*((J13/M13)*100),(K33/L13)*((J13/M13)*100))))</f>
        <v>#REF!</v>
      </c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39" t="s">
        <v>77</v>
      </c>
      <c r="B34" s="40">
        <v>2.21200356E8</v>
      </c>
      <c r="C34" s="41"/>
      <c r="D34" s="42" t="s">
        <v>66</v>
      </c>
      <c r="E34" s="130"/>
      <c r="F34" s="45"/>
      <c r="G34" s="164">
        <v>80.0</v>
      </c>
      <c r="H34" s="45"/>
      <c r="I34" s="44">
        <v>80.0</v>
      </c>
      <c r="J34" s="45"/>
      <c r="K34" s="46"/>
      <c r="L34" s="47" t="str">
        <f t="shared" si="1"/>
        <v>#REF!</v>
      </c>
      <c r="M34" s="48" t="str">
        <f t="shared" si="2"/>
        <v>#REF!</v>
      </c>
      <c r="N34" s="49" t="str">
        <f t="shared" si="3"/>
        <v>#REF!</v>
      </c>
      <c r="O34" s="46" t="s">
        <v>39</v>
      </c>
      <c r="P34" s="45">
        <v>0.0</v>
      </c>
      <c r="Q34" s="47" t="str">
        <f>IF(L13&gt;0,((E34/L13)*((E13/M13)*100))+((F34/L13)*((F13/M13)*100))+((I34/L13)*((G13/M13)*100))+((H34/L13)*((H13/M13)*100))+((#REF!/L13)*((I13/M13)*100))+(IF((J34/L13)*((J13/M13)*100)&gt;(K34/L13)*((J13/M13)*100),(J34/L13)*((J13/M13)*100),(K34/L13)*((J13/M13)*100))))</f>
        <v>#REF!</v>
      </c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39" t="s">
        <v>79</v>
      </c>
      <c r="B35" s="40">
        <v>2.21200357E8</v>
      </c>
      <c r="C35" s="41"/>
      <c r="D35" s="156" t="s">
        <v>68</v>
      </c>
      <c r="E35" s="130"/>
      <c r="F35" s="45"/>
      <c r="G35" s="164">
        <v>80.0</v>
      </c>
      <c r="H35" s="45"/>
      <c r="I35" s="44">
        <v>80.0</v>
      </c>
      <c r="J35" s="45"/>
      <c r="K35" s="46"/>
      <c r="L35" s="47" t="str">
        <f t="shared" si="1"/>
        <v>#REF!</v>
      </c>
      <c r="M35" s="48" t="str">
        <f t="shared" si="2"/>
        <v>#REF!</v>
      </c>
      <c r="N35" s="49" t="str">
        <f t="shared" si="3"/>
        <v>#REF!</v>
      </c>
      <c r="O35" s="46" t="s">
        <v>39</v>
      </c>
      <c r="P35" s="45">
        <v>0.0</v>
      </c>
      <c r="Q35" s="47" t="str">
        <f>IF(L13&gt;0,((E35/L13)*((E13/M13)*100))+((F35/L13)*((F13/M13)*100))+((I35/L13)*((G13/M13)*100))+((H35/L13)*((H13/M13)*100))+((#REF!/L13)*((I13/M13)*100))+(IF((J35/L13)*((J13/M13)*100)&gt;(K35/L13)*((J13/M13)*100),(J35/L13)*((J13/M13)*100),(K35/L13)*((J13/M13)*100))))</f>
        <v>#REF!</v>
      </c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39" t="s">
        <v>81</v>
      </c>
      <c r="B36" s="40">
        <v>2.21200358E8</v>
      </c>
      <c r="C36" s="41"/>
      <c r="D36" s="42" t="s">
        <v>70</v>
      </c>
      <c r="E36" s="130"/>
      <c r="F36" s="45"/>
      <c r="G36" s="164">
        <v>80.0</v>
      </c>
      <c r="H36" s="45"/>
      <c r="I36" s="44">
        <v>80.0</v>
      </c>
      <c r="J36" s="45"/>
      <c r="K36" s="46"/>
      <c r="L36" s="47" t="str">
        <f t="shared" si="1"/>
        <v>#REF!</v>
      </c>
      <c r="M36" s="48" t="str">
        <f t="shared" si="2"/>
        <v>#REF!</v>
      </c>
      <c r="N36" s="49" t="str">
        <f t="shared" si="3"/>
        <v>#REF!</v>
      </c>
      <c r="O36" s="46" t="s">
        <v>39</v>
      </c>
      <c r="P36" s="45">
        <v>0.0</v>
      </c>
      <c r="Q36" s="47" t="str">
        <f>IF(L13&gt;0,((E36/L13)*((E13/M13)*100))+((F36/L13)*((F13/M13)*100))+((I36/L13)*((G13/M13)*100))+((H36/L13)*((H13/M13)*100))+((#REF!/L13)*((I13/M13)*100))+(IF((J36/L13)*((J13/M13)*100)&gt;(K36/L13)*((J13/M13)*100),(J36/L13)*((J13/M13)*100),(K36/L13)*((J13/M13)*100))))</f>
        <v>#REF!</v>
      </c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39" t="s">
        <v>83</v>
      </c>
      <c r="B37" s="40">
        <v>2.21200359E8</v>
      </c>
      <c r="C37" s="41"/>
      <c r="D37" s="42" t="s">
        <v>72</v>
      </c>
      <c r="E37" s="130"/>
      <c r="F37" s="45"/>
      <c r="G37" s="164">
        <v>80.0</v>
      </c>
      <c r="H37" s="45"/>
      <c r="I37" s="44">
        <v>0.0</v>
      </c>
      <c r="J37" s="45"/>
      <c r="K37" s="46"/>
      <c r="L37" s="47" t="str">
        <f t="shared" si="1"/>
        <v>#REF!</v>
      </c>
      <c r="M37" s="48" t="str">
        <f t="shared" si="2"/>
        <v>#REF!</v>
      </c>
      <c r="N37" s="49" t="str">
        <f t="shared" si="3"/>
        <v>#REF!</v>
      </c>
      <c r="O37" s="46" t="s">
        <v>39</v>
      </c>
      <c r="P37" s="45">
        <v>0.0</v>
      </c>
      <c r="Q37" s="47" t="str">
        <f>IF(L13&gt;0,((E37/L13)*((E13/M13)*100))+((F37/L13)*((F13/M13)*100))+((I37/L13)*((G13/M13)*100))+((H37/L13)*((H13/M13)*100))+((#REF!/L13)*((I13/M13)*100))+(IF((J37/L13)*((J13/M13)*100)&gt;(K37/L13)*((J13/M13)*100),(J37/L13)*((J13/M13)*100),(K37/L13)*((J13/M13)*100))))</f>
        <v>#REF!</v>
      </c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39" t="s">
        <v>85</v>
      </c>
      <c r="B38" s="40">
        <v>2.2120036E8</v>
      </c>
      <c r="C38" s="41"/>
      <c r="D38" s="42" t="s">
        <v>74</v>
      </c>
      <c r="E38" s="130"/>
      <c r="F38" s="45"/>
      <c r="G38" s="164">
        <v>80.0</v>
      </c>
      <c r="H38" s="45"/>
      <c r="I38" s="44">
        <v>80.0</v>
      </c>
      <c r="J38" s="45"/>
      <c r="K38" s="46"/>
      <c r="L38" s="47" t="str">
        <f t="shared" si="1"/>
        <v>#REF!</v>
      </c>
      <c r="M38" s="48" t="str">
        <f t="shared" si="2"/>
        <v>#REF!</v>
      </c>
      <c r="N38" s="49" t="str">
        <f t="shared" si="3"/>
        <v>#REF!</v>
      </c>
      <c r="O38" s="46" t="s">
        <v>39</v>
      </c>
      <c r="P38" s="45">
        <v>0.0</v>
      </c>
      <c r="Q38" s="47" t="str">
        <f>IF(L13&gt;0,((E38/L13)*((E13/M13)*100))+((F38/L13)*((F13/M13)*100))+((I38/L13)*((G13/M13)*100))+((H38/L13)*((H13/M13)*100))+((#REF!/L13)*((I13/M13)*100))+(IF((J38/L13)*((J13/M13)*100)&gt;(K38/L13)*((J13/M13)*100),(J38/L13)*((J13/M13)*100),(K38/L13)*((J13/M13)*100))))</f>
        <v>#REF!</v>
      </c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39" t="s">
        <v>87</v>
      </c>
      <c r="B39" s="40">
        <v>2.21200362E8</v>
      </c>
      <c r="C39" s="41"/>
      <c r="D39" s="42" t="s">
        <v>76</v>
      </c>
      <c r="E39" s="130"/>
      <c r="F39" s="45"/>
      <c r="G39" s="164">
        <v>80.0</v>
      </c>
      <c r="H39" s="45"/>
      <c r="I39" s="44">
        <v>80.0</v>
      </c>
      <c r="J39" s="45"/>
      <c r="K39" s="46"/>
      <c r="L39" s="47" t="str">
        <f t="shared" si="1"/>
        <v>#REF!</v>
      </c>
      <c r="M39" s="48" t="str">
        <f t="shared" si="2"/>
        <v>#REF!</v>
      </c>
      <c r="N39" s="49" t="str">
        <f t="shared" si="3"/>
        <v>#REF!</v>
      </c>
      <c r="O39" s="46" t="s">
        <v>39</v>
      </c>
      <c r="P39" s="45">
        <v>0.0</v>
      </c>
      <c r="Q39" s="47" t="str">
        <f>IF(L13&gt;0,((E39/L13)*((E13/M13)*100))+((F39/L13)*((F13/M13)*100))+((I39/L13)*((G13/M13)*100))+((H39/L13)*((H13/M13)*100))+((#REF!/L13)*((I13/M13)*100))+(IF((J39/L13)*((J13/M13)*100)&gt;(K39/L13)*((J13/M13)*100),(J39/L13)*((J13/M13)*100),(K39/L13)*((J13/M13)*100))))</f>
        <v>#REF!</v>
      </c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39" t="s">
        <v>89</v>
      </c>
      <c r="B40" s="40">
        <v>2.21200363E8</v>
      </c>
      <c r="C40" s="41"/>
      <c r="D40" s="42" t="s">
        <v>78</v>
      </c>
      <c r="E40" s="130"/>
      <c r="F40" s="45"/>
      <c r="G40" s="164">
        <v>80.0</v>
      </c>
      <c r="H40" s="45"/>
      <c r="I40" s="44">
        <v>80.0</v>
      </c>
      <c r="J40" s="45"/>
      <c r="K40" s="46"/>
      <c r="L40" s="47" t="str">
        <f t="shared" si="1"/>
        <v>#REF!</v>
      </c>
      <c r="M40" s="48" t="str">
        <f t="shared" si="2"/>
        <v>#REF!</v>
      </c>
      <c r="N40" s="49" t="str">
        <f t="shared" si="3"/>
        <v>#REF!</v>
      </c>
      <c r="O40" s="46" t="s">
        <v>39</v>
      </c>
      <c r="P40" s="45">
        <v>0.0</v>
      </c>
      <c r="Q40" s="47" t="str">
        <f>IF(L13&gt;0,((E40/L13)*((E13/M13)*100))+((F40/L13)*((F13/M13)*100))+((I40/L13)*((G13/M13)*100))+((H40/L13)*((H13/M13)*100))+((#REF!/L13)*((I13/M13)*100))+(IF((J40/L13)*((J13/M13)*100)&gt;(K40/L13)*((J13/M13)*100),(J40/L13)*((J13/M13)*100),(K40/L13)*((J13/M13)*100))))</f>
        <v>#REF!</v>
      </c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39" t="s">
        <v>91</v>
      </c>
      <c r="B41" s="40">
        <v>2.21200364E8</v>
      </c>
      <c r="C41" s="41"/>
      <c r="D41" s="42" t="s">
        <v>80</v>
      </c>
      <c r="E41" s="130"/>
      <c r="F41" s="45"/>
      <c r="G41" s="164">
        <v>80.0</v>
      </c>
      <c r="H41" s="45"/>
      <c r="I41" s="44">
        <v>80.0</v>
      </c>
      <c r="J41" s="45"/>
      <c r="K41" s="46"/>
      <c r="L41" s="47" t="str">
        <f t="shared" si="1"/>
        <v>#REF!</v>
      </c>
      <c r="M41" s="48" t="str">
        <f t="shared" si="2"/>
        <v>#REF!</v>
      </c>
      <c r="N41" s="49" t="str">
        <f t="shared" si="3"/>
        <v>#REF!</v>
      </c>
      <c r="O41" s="46" t="s">
        <v>39</v>
      </c>
      <c r="P41" s="45">
        <v>0.0</v>
      </c>
      <c r="Q41" s="47" t="str">
        <f>IF(L13&gt;0,((E41/L13)*((E13/M13)*100))+((F41/L13)*((F13/M13)*100))+((I41/L13)*((G13/M13)*100))+((H41/L13)*((H13/M13)*100))+((#REF!/L13)*((I13/M13)*100))+(IF((J41/L13)*((J13/M13)*100)&gt;(K41/L13)*((J13/M13)*100),(J41/L13)*((J13/M13)*100),(K41/L13)*((J13/M13)*100))))</f>
        <v>#REF!</v>
      </c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39" t="s">
        <v>93</v>
      </c>
      <c r="B42" s="40">
        <v>2.21200367E8</v>
      </c>
      <c r="C42" s="41"/>
      <c r="D42" s="42" t="s">
        <v>82</v>
      </c>
      <c r="E42" s="130"/>
      <c r="F42" s="45"/>
      <c r="G42" s="164">
        <v>0.0</v>
      </c>
      <c r="H42" s="45"/>
      <c r="I42" s="44">
        <v>0.0</v>
      </c>
      <c r="J42" s="45"/>
      <c r="K42" s="46"/>
      <c r="L42" s="47" t="str">
        <f t="shared" si="1"/>
        <v>#REF!</v>
      </c>
      <c r="M42" s="48" t="str">
        <f t="shared" si="2"/>
        <v>#REF!</v>
      </c>
      <c r="N42" s="49" t="str">
        <f t="shared" si="3"/>
        <v>#REF!</v>
      </c>
      <c r="O42" s="46" t="s">
        <v>39</v>
      </c>
      <c r="P42" s="45">
        <v>0.0</v>
      </c>
      <c r="Q42" s="47" t="str">
        <f>IF(L13&gt;0,((E42/L13)*((E13/M13)*100))+((F42/L13)*((F13/M13)*100))+((I42/L13)*((G13/M13)*100))+((H42/L13)*((H13/M13)*100))+((#REF!/L13)*((I13/M13)*100))+(IF((J42/L13)*((J13/M13)*100)&gt;(K42/L13)*((J13/M13)*100),(J42/L13)*((J13/M13)*100),(K42/L13)*((J13/M13)*100))))</f>
        <v>#REF!</v>
      </c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39" t="s">
        <v>95</v>
      </c>
      <c r="B43" s="40">
        <v>2.21200368E8</v>
      </c>
      <c r="C43" s="41"/>
      <c r="D43" s="42" t="s">
        <v>84</v>
      </c>
      <c r="E43" s="130"/>
      <c r="F43" s="45"/>
      <c r="G43" s="164">
        <v>80.0</v>
      </c>
      <c r="H43" s="45"/>
      <c r="I43" s="44">
        <v>80.0</v>
      </c>
      <c r="J43" s="45"/>
      <c r="K43" s="46"/>
      <c r="L43" s="47" t="str">
        <f t="shared" si="1"/>
        <v>#REF!</v>
      </c>
      <c r="M43" s="48" t="str">
        <f t="shared" si="2"/>
        <v>#REF!</v>
      </c>
      <c r="N43" s="49" t="str">
        <f t="shared" si="3"/>
        <v>#REF!</v>
      </c>
      <c r="O43" s="46" t="s">
        <v>39</v>
      </c>
      <c r="P43" s="45">
        <v>0.0</v>
      </c>
      <c r="Q43" s="47" t="str">
        <f>IF(L13&gt;0,((E43/L13)*((E13/M13)*100))+((F43/L13)*((F13/M13)*100))+((I43/L13)*((G13/M13)*100))+((H43/L13)*((H13/M13)*100))+((#REF!/L13)*((I13/M13)*100))+(IF((J43/L13)*((J13/M13)*100)&gt;(K43/L13)*((J13/M13)*100),(J43/L13)*((J13/M13)*100),(K43/L13)*((J13/M13)*100))))</f>
        <v>#REF!</v>
      </c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39" t="s">
        <v>97</v>
      </c>
      <c r="B44" s="40">
        <v>2.21200371E8</v>
      </c>
      <c r="C44" s="41"/>
      <c r="D44" s="42" t="s">
        <v>86</v>
      </c>
      <c r="E44" s="130"/>
      <c r="F44" s="45"/>
      <c r="G44" s="164">
        <v>80.0</v>
      </c>
      <c r="H44" s="45"/>
      <c r="I44" s="44">
        <v>80.0</v>
      </c>
      <c r="J44" s="45"/>
      <c r="K44" s="46"/>
      <c r="L44" s="47" t="str">
        <f t="shared" si="1"/>
        <v>#REF!</v>
      </c>
      <c r="M44" s="48" t="str">
        <f t="shared" si="2"/>
        <v>#REF!</v>
      </c>
      <c r="N44" s="49" t="str">
        <f t="shared" si="3"/>
        <v>#REF!</v>
      </c>
      <c r="O44" s="46" t="s">
        <v>39</v>
      </c>
      <c r="P44" s="45">
        <v>0.0</v>
      </c>
      <c r="Q44" s="47" t="str">
        <f>IF(L13&gt;0,((E44/L13)*((E13/M13)*100))+((F44/L13)*((F13/M13)*100))+((I44/L13)*((G13/M13)*100))+((H44/L13)*((H13/M13)*100))+((#REF!/L13)*((I13/M13)*100))+(IF((J44/L13)*((J13/M13)*100)&gt;(K44/L13)*((J13/M13)*100),(J44/L13)*((J13/M13)*100),(K44/L13)*((J13/M13)*100))))</f>
        <v>#REF!</v>
      </c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39" t="s">
        <v>145</v>
      </c>
      <c r="B45" s="40">
        <v>2.21200372E8</v>
      </c>
      <c r="C45" s="41"/>
      <c r="D45" s="42" t="s">
        <v>88</v>
      </c>
      <c r="E45" s="130"/>
      <c r="F45" s="45"/>
      <c r="G45" s="164">
        <v>80.0</v>
      </c>
      <c r="H45" s="45"/>
      <c r="I45" s="44">
        <v>80.0</v>
      </c>
      <c r="J45" s="45"/>
      <c r="K45" s="46"/>
      <c r="L45" s="47" t="str">
        <f t="shared" si="1"/>
        <v>#REF!</v>
      </c>
      <c r="M45" s="48" t="str">
        <f t="shared" si="2"/>
        <v>#REF!</v>
      </c>
      <c r="N45" s="49" t="str">
        <f t="shared" si="3"/>
        <v>#REF!</v>
      </c>
      <c r="O45" s="46" t="s">
        <v>39</v>
      </c>
      <c r="P45" s="45">
        <v>0.0</v>
      </c>
      <c r="Q45" s="47" t="str">
        <f>IF(L13&gt;0,((E45/L13)*((E13/M13)*100))+((F45/L13)*((F13/M13)*100))+((I45/L13)*((G13/M13)*100))+((H45/L13)*((H13/M13)*100))+((#REF!/L13)*((I13/M13)*100))+(IF((J45/L13)*((J13/M13)*100)&gt;(K45/L13)*((J13/M13)*100),(J45/L13)*((J13/M13)*100),(K45/L13)*((J13/M13)*100))))</f>
        <v>#REF!</v>
      </c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39" t="s">
        <v>147</v>
      </c>
      <c r="B46" s="40">
        <v>2.21200373E8</v>
      </c>
      <c r="C46" s="41"/>
      <c r="D46" s="42" t="s">
        <v>90</v>
      </c>
      <c r="E46" s="130"/>
      <c r="F46" s="45"/>
      <c r="G46" s="164">
        <v>80.0</v>
      </c>
      <c r="H46" s="45"/>
      <c r="I46" s="44">
        <v>80.0</v>
      </c>
      <c r="J46" s="45"/>
      <c r="K46" s="46"/>
      <c r="L46" s="47" t="str">
        <f t="shared" si="1"/>
        <v>#REF!</v>
      </c>
      <c r="M46" s="48" t="str">
        <f t="shared" si="2"/>
        <v>#REF!</v>
      </c>
      <c r="N46" s="49" t="str">
        <f t="shared" si="3"/>
        <v>#REF!</v>
      </c>
      <c r="O46" s="46" t="s">
        <v>39</v>
      </c>
      <c r="P46" s="45">
        <v>0.0</v>
      </c>
      <c r="Q46" s="47" t="str">
        <f>IF(L13&gt;0,((E46/L13)*((E13/M13)*100))+((F46/L13)*((F13/M13)*100))+((I46/L13)*((G13/M13)*100))+((H46/L13)*((H13/M13)*100))+((#REF!/L13)*((I13/M13)*100))+(IF((J46/L13)*((J13/M13)*100)&gt;(K46/L13)*((J13/M13)*100),(J46/L13)*((J13/M13)*100),(K46/L13)*((J13/M13)*100))))</f>
        <v>#REF!</v>
      </c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39" t="s">
        <v>149</v>
      </c>
      <c r="B47" s="40">
        <v>2.21200376E8</v>
      </c>
      <c r="C47" s="41"/>
      <c r="D47" s="42" t="s">
        <v>92</v>
      </c>
      <c r="E47" s="130"/>
      <c r="F47" s="45"/>
      <c r="G47" s="164">
        <v>0.0</v>
      </c>
      <c r="H47" s="45"/>
      <c r="I47" s="44">
        <v>80.0</v>
      </c>
      <c r="J47" s="45"/>
      <c r="K47" s="46"/>
      <c r="L47" s="47" t="str">
        <f t="shared" si="1"/>
        <v>#REF!</v>
      </c>
      <c r="M47" s="48" t="str">
        <f t="shared" si="2"/>
        <v>#REF!</v>
      </c>
      <c r="N47" s="49" t="str">
        <f t="shared" si="3"/>
        <v>#REF!</v>
      </c>
      <c r="O47" s="46" t="s">
        <v>39</v>
      </c>
      <c r="P47" s="45">
        <v>0.0</v>
      </c>
      <c r="Q47" s="47" t="str">
        <f>IF(L13&gt;0,((E47/L13)*((E13/M13)*100))+((F47/L13)*((F13/M13)*100))+((I47/L13)*((G13/M13)*100))+((H47/L13)*((H13/M13)*100))+((#REF!/L13)*((I13/M13)*100))+(IF((J47/L13)*((J13/M13)*100)&gt;(K47/L13)*((J13/M13)*100),(J47/L13)*((J13/M13)*100),(K47/L13)*((J13/M13)*100))))</f>
        <v>#REF!</v>
      </c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70" t="s">
        <v>154</v>
      </c>
      <c r="B48" s="40">
        <v>2.21200378E8</v>
      </c>
      <c r="C48" s="2"/>
      <c r="D48" s="42" t="s">
        <v>94</v>
      </c>
      <c r="E48" s="135"/>
      <c r="F48" s="73"/>
      <c r="G48" s="164">
        <v>80.0</v>
      </c>
      <c r="H48" s="73"/>
      <c r="I48" s="72">
        <v>0.0</v>
      </c>
      <c r="J48" s="73"/>
      <c r="K48" s="74"/>
      <c r="L48" s="75" t="str">
        <f t="shared" si="1"/>
        <v>#REF!</v>
      </c>
      <c r="M48" s="76" t="str">
        <f t="shared" si="2"/>
        <v>#REF!</v>
      </c>
      <c r="N48" s="77" t="str">
        <f t="shared" si="3"/>
        <v>#REF!</v>
      </c>
      <c r="O48" s="74" t="s">
        <v>39</v>
      </c>
      <c r="P48" s="73">
        <v>0.0</v>
      </c>
      <c r="Q48" s="75" t="str">
        <f>IF(L13&gt;0,((E48/L13)*((E13/M13)*100))+((F48/L13)*((F13/M13)*100))+((I48/L13)*((G13/M13)*100))+((H48/L13)*((H13/M13)*100))+((#REF!/L13)*((I13/M13)*100))+(IF((J48/L13)*((J13/M13)*100)&gt;(K48/L13)*((J13/M13)*100),(J48/L13)*((J13/M13)*100),(K48/L13)*((J13/M13)*100))))</f>
        <v>#REF!</v>
      </c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70" t="s">
        <v>173</v>
      </c>
      <c r="B49" s="40">
        <v>2.21200379E8</v>
      </c>
      <c r="C49" s="2"/>
      <c r="D49" s="42" t="s">
        <v>96</v>
      </c>
      <c r="E49" s="135"/>
      <c r="F49" s="73"/>
      <c r="G49" s="164">
        <v>80.0</v>
      </c>
      <c r="H49" s="73"/>
      <c r="I49" s="72">
        <v>80.0</v>
      </c>
      <c r="J49" s="73"/>
      <c r="K49" s="74"/>
      <c r="L49" s="75" t="str">
        <f t="shared" si="1"/>
        <v>#REF!</v>
      </c>
      <c r="M49" s="76" t="str">
        <f t="shared" si="2"/>
        <v>#REF!</v>
      </c>
      <c r="N49" s="77" t="str">
        <f t="shared" si="3"/>
        <v>#REF!</v>
      </c>
      <c r="O49" s="74" t="s">
        <v>39</v>
      </c>
      <c r="P49" s="73">
        <v>0.0</v>
      </c>
      <c r="Q49" s="75" t="str">
        <f>IF(L13&gt;0,((E49/L13)*((E13/M13)*100))+((F49/L13)*((F13/M13)*100))+((I49/L13)*((G13/M13)*100))+((H49/L13)*((H13/M13)*100))+((#REF!/L13)*((I13/M13)*100))+(IF((J49/L13)*((J13/M13)*100)&gt;(K49/L13)*((J13/M13)*100),(J49/L13)*((J13/M13)*100),(K49/L13)*((J13/M13)*100))))</f>
        <v>#REF!</v>
      </c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70" t="s">
        <v>174</v>
      </c>
      <c r="B50" s="40">
        <v>2.21200381E8</v>
      </c>
      <c r="C50" s="150"/>
      <c r="D50" s="42" t="s">
        <v>98</v>
      </c>
      <c r="E50" s="135"/>
      <c r="F50" s="73"/>
      <c r="G50" s="164">
        <v>80.0</v>
      </c>
      <c r="H50" s="73"/>
      <c r="I50" s="72">
        <v>80.0</v>
      </c>
      <c r="J50" s="73"/>
      <c r="K50" s="74"/>
      <c r="L50" s="75" t="str">
        <f t="shared" si="1"/>
        <v>#REF!</v>
      </c>
      <c r="M50" s="76" t="str">
        <f t="shared" si="2"/>
        <v>#REF!</v>
      </c>
      <c r="N50" s="77" t="str">
        <f t="shared" si="3"/>
        <v>#REF!</v>
      </c>
      <c r="O50" s="74" t="s">
        <v>39</v>
      </c>
      <c r="P50" s="73">
        <v>0.0</v>
      </c>
      <c r="Q50" s="75" t="str">
        <f>IF(L13&gt;0,((E50/L13)*((E13/M13)*100))+((F50/L13)*((F13/M13)*100))+((I50/L13)*((G13/M13)*100))+((H50/L13)*((H13/M13)*100))+((#REF!/L13)*((I13/M13)*100))+(IF((J50/L13)*((J13/M13)*100)&gt;(K50/L13)*((J13/M13)*100),(J50/L13)*((J13/M13)*100),(K50/L13)*((J13/M13)*100))))</f>
        <v>#REF!</v>
      </c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5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"/>
    </row>
    <row r="52" ht="12.75" customHeight="1">
      <c r="A52" s="2"/>
      <c r="B52" s="2"/>
      <c r="C52" s="2"/>
      <c r="D52" s="53" t="s">
        <v>99</v>
      </c>
      <c r="E52" s="53" t="s">
        <v>100</v>
      </c>
      <c r="F52" s="53" t="s">
        <v>101</v>
      </c>
      <c r="G52" s="2"/>
      <c r="H52" s="2"/>
      <c r="I52" s="2"/>
      <c r="J52" s="54"/>
      <c r="K52" s="54"/>
      <c r="L52" s="54"/>
      <c r="M52" s="2"/>
      <c r="N52" s="2"/>
      <c r="O52" s="2"/>
      <c r="P52" s="2"/>
      <c r="Q52" s="3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55" t="s">
        <v>102</v>
      </c>
      <c r="E53" s="55">
        <f>COUNTIF(N14:N50,"A")</f>
        <v>0</v>
      </c>
      <c r="F53" s="56">
        <f t="shared" ref="F53:F60" si="4">E53/$A$50</f>
        <v>0</v>
      </c>
      <c r="G53" s="2"/>
      <c r="H53" s="2"/>
      <c r="I53" s="2"/>
      <c r="J53" s="57"/>
      <c r="K53" s="57"/>
      <c r="L53" s="57"/>
      <c r="M53" s="2"/>
      <c r="N53" s="2"/>
      <c r="O53" s="2"/>
      <c r="P53" s="2"/>
      <c r="Q53" s="3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55" t="s">
        <v>103</v>
      </c>
      <c r="E54" s="55">
        <f>COUNTIF(N14:N50,"AB")</f>
        <v>0</v>
      </c>
      <c r="F54" s="56">
        <f t="shared" si="4"/>
        <v>0</v>
      </c>
      <c r="G54" s="2"/>
      <c r="H54" s="2"/>
      <c r="I54" s="2"/>
      <c r="J54" s="57"/>
      <c r="K54" s="57"/>
      <c r="L54" s="57"/>
      <c r="M54" s="2"/>
      <c r="N54" s="2"/>
      <c r="O54" s="2"/>
      <c r="P54" s="2"/>
      <c r="Q54" s="3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55" t="s">
        <v>104</v>
      </c>
      <c r="E55" s="55">
        <f>COUNTIF(N14:N50,"B")</f>
        <v>0</v>
      </c>
      <c r="F55" s="56">
        <f t="shared" si="4"/>
        <v>0</v>
      </c>
      <c r="G55" s="2"/>
      <c r="H55" s="2"/>
      <c r="I55" s="2"/>
      <c r="J55" s="57"/>
      <c r="K55" s="57"/>
      <c r="L55" s="57"/>
      <c r="M55" s="2"/>
      <c r="N55" s="2"/>
      <c r="O55" s="2"/>
      <c r="P55" s="2"/>
      <c r="Q55" s="3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55" t="s">
        <v>105</v>
      </c>
      <c r="E56" s="55">
        <f>COUNTIF(N14:N50,"BC")</f>
        <v>0</v>
      </c>
      <c r="F56" s="56">
        <f t="shared" si="4"/>
        <v>0</v>
      </c>
      <c r="G56" s="2"/>
      <c r="H56" s="2"/>
      <c r="I56" s="2"/>
      <c r="J56" s="57"/>
      <c r="K56" s="57"/>
      <c r="L56" s="57"/>
      <c r="M56" s="2"/>
      <c r="N56" s="2"/>
      <c r="O56" s="2"/>
      <c r="P56" s="2"/>
      <c r="Q56" s="3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55" t="s">
        <v>106</v>
      </c>
      <c r="E57" s="55">
        <f>COUNTIF(N14:N50,"C")</f>
        <v>0</v>
      </c>
      <c r="F57" s="56">
        <f t="shared" si="4"/>
        <v>0</v>
      </c>
      <c r="G57" s="2"/>
      <c r="H57" s="2"/>
      <c r="I57" s="2"/>
      <c r="J57" s="57"/>
      <c r="K57" s="57"/>
      <c r="L57" s="57"/>
      <c r="M57" s="2"/>
      <c r="N57" s="2"/>
      <c r="O57" s="2"/>
      <c r="P57" s="2"/>
      <c r="Q57" s="3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55" t="s">
        <v>107</v>
      </c>
      <c r="E58" s="55">
        <f>COUNTIF(N14:N50,"D")</f>
        <v>0</v>
      </c>
      <c r="F58" s="56">
        <f t="shared" si="4"/>
        <v>0</v>
      </c>
      <c r="G58" s="2"/>
      <c r="H58" s="2"/>
      <c r="I58" s="2"/>
      <c r="J58" s="57"/>
      <c r="K58" s="57"/>
      <c r="L58" s="57"/>
      <c r="M58" s="2"/>
      <c r="N58" s="2"/>
      <c r="O58" s="2"/>
      <c r="P58" s="2"/>
      <c r="Q58" s="3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55" t="s">
        <v>108</v>
      </c>
      <c r="E59" s="55">
        <f>COUNTIF(N14:N50,"E")</f>
        <v>0</v>
      </c>
      <c r="F59" s="56">
        <f t="shared" si="4"/>
        <v>0</v>
      </c>
      <c r="G59" s="2"/>
      <c r="H59" s="2"/>
      <c r="I59" s="2"/>
      <c r="J59" s="57"/>
      <c r="K59" s="57"/>
      <c r="L59" s="57"/>
      <c r="M59" s="2"/>
      <c r="N59" s="2"/>
      <c r="O59" s="2"/>
      <c r="P59" s="2"/>
      <c r="Q59" s="3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58" t="s">
        <v>109</v>
      </c>
      <c r="E60" s="55">
        <f>SUM(E53:E59)</f>
        <v>0</v>
      </c>
      <c r="F60" s="56">
        <f t="shared" si="4"/>
        <v>0</v>
      </c>
      <c r="G60" s="2"/>
      <c r="H60" s="2"/>
      <c r="I60" s="2"/>
      <c r="J60" s="57"/>
      <c r="K60" s="57"/>
      <c r="L60" s="57"/>
      <c r="M60" s="2"/>
      <c r="N60" s="2"/>
      <c r="O60" s="2"/>
      <c r="P60" s="2"/>
      <c r="Q60" s="3"/>
      <c r="R60" s="2"/>
      <c r="S60" s="2"/>
      <c r="T60" s="2"/>
      <c r="U60" s="2"/>
      <c r="V60" s="2"/>
      <c r="W60" s="2"/>
      <c r="X60" s="2"/>
      <c r="Y60" s="2"/>
      <c r="Z60" s="2"/>
    </row>
    <row r="61" ht="21.75" customHeight="1">
      <c r="A61" s="59"/>
      <c r="B61" s="59"/>
      <c r="C61" s="59"/>
      <c r="D61" s="59"/>
      <c r="E61" s="59"/>
      <c r="F61" s="59"/>
      <c r="G61" s="60"/>
      <c r="H61" s="60"/>
      <c r="I61" s="61"/>
      <c r="J61" s="61"/>
      <c r="K61" s="61"/>
      <c r="L61" s="61"/>
      <c r="M61" s="59"/>
      <c r="N61" s="59"/>
      <c r="O61" s="59"/>
      <c r="P61" s="59"/>
      <c r="Q61" s="62"/>
      <c r="R61" s="59"/>
      <c r="S61" s="59"/>
      <c r="T61" s="59"/>
      <c r="U61" s="59"/>
      <c r="V61" s="59"/>
      <c r="W61" s="59"/>
      <c r="X61" s="59"/>
      <c r="Y61" s="59"/>
      <c r="Z61" s="59"/>
    </row>
    <row r="62" ht="21.75" customHeight="1">
      <c r="A62" s="59"/>
      <c r="B62" s="59"/>
      <c r="C62" s="59"/>
      <c r="D62" s="59"/>
      <c r="E62" s="59"/>
      <c r="F62" s="59"/>
      <c r="G62" s="60"/>
      <c r="H62" s="60"/>
      <c r="I62" s="59" t="s">
        <v>110</v>
      </c>
      <c r="J62" s="59"/>
      <c r="K62" s="59"/>
      <c r="L62" s="59"/>
      <c r="M62" s="59"/>
      <c r="N62" s="59"/>
      <c r="O62" s="59"/>
      <c r="P62" s="59"/>
      <c r="Q62" s="62"/>
      <c r="R62" s="59"/>
      <c r="S62" s="59"/>
      <c r="T62" s="59"/>
      <c r="U62" s="59"/>
      <c r="V62" s="59"/>
      <c r="W62" s="59"/>
      <c r="X62" s="59"/>
      <c r="Y62" s="59"/>
      <c r="Z62" s="59"/>
    </row>
    <row r="63" ht="12.75" customHeight="1">
      <c r="A63" s="59"/>
      <c r="B63" s="59"/>
      <c r="C63" s="59"/>
      <c r="D63" s="63"/>
      <c r="E63" s="60"/>
      <c r="F63" s="61"/>
      <c r="G63" s="59"/>
      <c r="H63" s="59"/>
      <c r="I63" s="59" t="s">
        <v>111</v>
      </c>
      <c r="J63" s="59"/>
      <c r="K63" s="59"/>
      <c r="L63" s="59"/>
      <c r="M63" s="59"/>
      <c r="N63" s="59"/>
      <c r="O63" s="59"/>
      <c r="P63" s="59"/>
      <c r="Q63" s="62"/>
      <c r="R63" s="59"/>
      <c r="S63" s="59"/>
      <c r="T63" s="59"/>
      <c r="U63" s="59"/>
      <c r="V63" s="59"/>
      <c r="W63" s="59"/>
      <c r="X63" s="59"/>
      <c r="Y63" s="59"/>
      <c r="Z63" s="59"/>
    </row>
    <row r="64" ht="12.75" customHeight="1">
      <c r="A64" s="63"/>
      <c r="B64" s="59"/>
      <c r="C64" s="59"/>
      <c r="D64" s="63"/>
      <c r="E64" s="60"/>
      <c r="F64" s="61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62"/>
      <c r="R64" s="59"/>
      <c r="S64" s="59"/>
      <c r="T64" s="59"/>
      <c r="U64" s="59"/>
      <c r="V64" s="59"/>
      <c r="W64" s="59"/>
      <c r="X64" s="59"/>
      <c r="Y64" s="59"/>
      <c r="Z64" s="59"/>
    </row>
    <row r="65" ht="12.75" customHeight="1">
      <c r="A65" s="63"/>
      <c r="B65" s="59"/>
      <c r="C65" s="59"/>
      <c r="D65" s="63"/>
      <c r="E65" s="60"/>
      <c r="F65" s="61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62"/>
      <c r="R65" s="59"/>
      <c r="S65" s="59"/>
      <c r="T65" s="59"/>
      <c r="U65" s="59"/>
      <c r="V65" s="59"/>
      <c r="W65" s="59"/>
      <c r="X65" s="59"/>
      <c r="Y65" s="59"/>
      <c r="Z65" s="59"/>
    </row>
    <row r="66" ht="12.75" customHeight="1">
      <c r="A66" s="63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62"/>
      <c r="R66" s="59"/>
      <c r="S66" s="59"/>
      <c r="T66" s="59"/>
      <c r="U66" s="59"/>
      <c r="V66" s="59"/>
      <c r="W66" s="59"/>
      <c r="X66" s="59"/>
      <c r="Y66" s="59"/>
      <c r="Z66" s="59"/>
    </row>
    <row r="67" ht="12.75" customHeight="1">
      <c r="A67" s="59"/>
      <c r="B67" s="59"/>
      <c r="C67" s="59"/>
      <c r="D67" s="59"/>
      <c r="E67" s="59"/>
      <c r="F67" s="59"/>
      <c r="G67" s="59"/>
      <c r="H67" s="59"/>
      <c r="I67" s="59" t="s">
        <v>206</v>
      </c>
      <c r="J67" s="59"/>
      <c r="K67" s="59"/>
      <c r="L67" s="59"/>
      <c r="M67" s="59"/>
      <c r="N67" s="59"/>
      <c r="O67" s="59"/>
      <c r="P67" s="59"/>
      <c r="Q67" s="62"/>
      <c r="R67" s="59"/>
      <c r="S67" s="59"/>
      <c r="T67" s="59"/>
      <c r="U67" s="59"/>
      <c r="V67" s="59"/>
      <c r="W67" s="59"/>
      <c r="X67" s="59"/>
      <c r="Y67" s="59"/>
      <c r="Z67" s="59"/>
    </row>
    <row r="68" ht="12.75" customHeight="1">
      <c r="A68" s="59" t="s">
        <v>180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62"/>
      <c r="R68" s="59"/>
      <c r="S68" s="59"/>
      <c r="T68" s="59"/>
      <c r="U68" s="59"/>
      <c r="V68" s="59"/>
      <c r="W68" s="59"/>
      <c r="X68" s="59"/>
      <c r="Y68" s="59"/>
      <c r="Z68" s="59"/>
    </row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1:A12"/>
    <mergeCell ref="B11:B12"/>
    <mergeCell ref="C11:C12"/>
    <mergeCell ref="D11:D12"/>
    <mergeCell ref="E11:I11"/>
    <mergeCell ref="J11:L11"/>
    <mergeCell ref="M11:N11"/>
    <mergeCell ref="A13:D13"/>
  </mergeCells>
  <printOptions/>
  <pageMargins bottom="0.1968503937007874" footer="0.0" header="0.0" left="0.5118110236220472" right="0.31496062992125984" top="0.35433070866141736"/>
  <pageSetup paperSize="9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2.71"/>
    <col customWidth="1" min="3" max="3" width="1.71"/>
    <col customWidth="1" min="4" max="4" width="37.43"/>
    <col customWidth="1" min="5" max="5" width="7.71"/>
    <col customWidth="1" min="6" max="6" width="8.0"/>
    <col customWidth="1" min="7" max="7" width="7.0"/>
    <col customWidth="1" min="8" max="8" width="10.57"/>
    <col customWidth="1" min="9" max="9" width="7.14"/>
    <col customWidth="1" min="10" max="10" width="7.29"/>
    <col customWidth="1" min="11" max="11" width="0.43"/>
    <col customWidth="1" min="12" max="14" width="8.71"/>
    <col customWidth="1" min="15" max="15" width="2.14"/>
    <col customWidth="1" min="16" max="16" width="7.29"/>
    <col customWidth="1" min="17" max="17" width="7.14"/>
    <col customWidth="1" min="18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ht="14.25" customHeight="1">
      <c r="A4" s="4" t="s">
        <v>4</v>
      </c>
      <c r="B4" s="2"/>
      <c r="C4" s="4" t="s">
        <v>2</v>
      </c>
      <c r="D4" s="8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ht="14.25" customHeight="1">
      <c r="A7" s="4" t="s">
        <v>10</v>
      </c>
      <c r="B7" s="2"/>
      <c r="C7" s="4" t="s">
        <v>2</v>
      </c>
      <c r="D7" s="8" t="s">
        <v>113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ht="14.25" customHeight="1">
      <c r="A8" s="4" t="s">
        <v>12</v>
      </c>
      <c r="B8" s="2"/>
      <c r="C8" s="4" t="s">
        <v>2</v>
      </c>
      <c r="D8" s="9" t="s">
        <v>207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ht="14.25" customHeight="1">
      <c r="A9" s="4" t="s">
        <v>14</v>
      </c>
      <c r="B9" s="2"/>
      <c r="C9" s="4" t="s">
        <v>2</v>
      </c>
      <c r="D9" s="9" t="s">
        <v>208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2"/>
      <c r="Q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6"/>
      <c r="J11" s="17" t="s">
        <v>22</v>
      </c>
      <c r="K11" s="18"/>
      <c r="L11" s="19"/>
      <c r="M11" s="20" t="s">
        <v>23</v>
      </c>
      <c r="N11" s="21"/>
      <c r="O11" s="22"/>
      <c r="P11" s="22"/>
      <c r="Q11" s="23"/>
      <c r="R11" s="24"/>
      <c r="S11" s="24"/>
      <c r="T11" s="24"/>
      <c r="U11" s="24"/>
      <c r="V11" s="24"/>
      <c r="W11" s="24"/>
      <c r="X11" s="24"/>
      <c r="Y11" s="24"/>
      <c r="Z11" s="24"/>
    </row>
    <row r="12" ht="25.5" customHeight="1">
      <c r="A12" s="25"/>
      <c r="B12" s="25"/>
      <c r="C12" s="25"/>
      <c r="D12" s="26"/>
      <c r="E12" s="27" t="s">
        <v>24</v>
      </c>
      <c r="F12" s="163" t="s">
        <v>209</v>
      </c>
      <c r="G12" s="163" t="s">
        <v>210</v>
      </c>
      <c r="H12" s="27" t="s">
        <v>27</v>
      </c>
      <c r="I12" s="27" t="s">
        <v>28</v>
      </c>
      <c r="J12" s="28" t="s">
        <v>29</v>
      </c>
      <c r="K12" s="29" t="s">
        <v>30</v>
      </c>
      <c r="L12" s="30" t="s">
        <v>31</v>
      </c>
      <c r="M12" s="31" t="s">
        <v>32</v>
      </c>
      <c r="N12" s="31" t="s">
        <v>33</v>
      </c>
      <c r="O12" s="22"/>
      <c r="P12" s="22"/>
      <c r="Q12" s="23"/>
      <c r="R12" s="24"/>
      <c r="S12" s="24"/>
      <c r="T12" s="24"/>
      <c r="U12" s="24"/>
      <c r="V12" s="24"/>
      <c r="W12" s="24"/>
      <c r="X12" s="24"/>
      <c r="Y12" s="24"/>
      <c r="Z12" s="24"/>
    </row>
    <row r="13" ht="14.25" customHeight="1">
      <c r="A13" s="32" t="s">
        <v>34</v>
      </c>
      <c r="B13" s="15"/>
      <c r="C13" s="15"/>
      <c r="D13" s="16"/>
      <c r="E13" s="33">
        <v>10.0</v>
      </c>
      <c r="F13" s="33">
        <v>20.0</v>
      </c>
      <c r="G13" s="33">
        <v>20.0</v>
      </c>
      <c r="H13" s="33"/>
      <c r="I13" s="33">
        <v>20.0</v>
      </c>
      <c r="J13" s="33">
        <v>30.0</v>
      </c>
      <c r="K13" s="34"/>
      <c r="L13" s="35">
        <v>100.0</v>
      </c>
      <c r="M13" s="33">
        <f>INT(E13)+INT(F13)+INT(G13)+INT(H13)+INT(I13)+INT(J13)</f>
        <v>100</v>
      </c>
      <c r="N13" s="33"/>
      <c r="O13" s="34"/>
      <c r="P13" s="36" t="s">
        <v>35</v>
      </c>
      <c r="Q13" s="37" t="s">
        <v>36</v>
      </c>
      <c r="R13" s="38"/>
      <c r="S13" s="38"/>
      <c r="T13" s="38"/>
      <c r="U13" s="38"/>
      <c r="V13" s="38"/>
      <c r="W13" s="38"/>
      <c r="X13" s="38"/>
      <c r="Y13" s="38"/>
      <c r="Z13" s="38"/>
    </row>
    <row r="14" ht="24.0" customHeight="1">
      <c r="A14" s="39" t="s">
        <v>37</v>
      </c>
      <c r="B14" s="40">
        <v>2.11200267E8</v>
      </c>
      <c r="C14" s="41"/>
      <c r="D14" s="42" t="s">
        <v>153</v>
      </c>
      <c r="E14" s="130"/>
      <c r="F14" s="45"/>
      <c r="G14" s="164">
        <v>0.0</v>
      </c>
      <c r="H14" s="45"/>
      <c r="I14" s="44">
        <v>0.0</v>
      </c>
      <c r="J14" s="45"/>
      <c r="K14" s="46"/>
      <c r="L14" s="47" t="str">
        <f t="shared" ref="L14:L48" si="1">IF(INT(Q14)=0,P14,IF(INT(P14)&gt;INT(Q14),P14,Q14))</f>
        <v>#REF!</v>
      </c>
      <c r="M14" s="48" t="str">
        <f t="shared" ref="M14:M48" si="2">L14</f>
        <v>#REF!</v>
      </c>
      <c r="N14" s="49" t="str">
        <f t="shared" ref="N14:N48" si="3">IF(M14&gt;=80,"A",IF(M14&gt;=75,"AB",IF(M14&gt;=70,"B",IF(M14&gt;=65,"BC",IF(M14&gt;=60,"C",IF(M14&gt;=50,"D","E"))))))</f>
        <v>#REF!</v>
      </c>
      <c r="O14" s="46" t="s">
        <v>39</v>
      </c>
      <c r="P14" s="45">
        <v>0.0</v>
      </c>
      <c r="Q14" s="47" t="str">
        <f>IF(L13&gt;0,((E14/L13)*((E13/M13)*100))+((F14/L13)*((F13/M13)*100))+((I14/L13)*((G13/M13)*100))+((H14/L13)*((H13/M13)*100))+((#REF!/L13)*((I13/M13)*100))+(IF((J14/L13)*((J13/M13)*100)&gt;(K14/L13)*((J13/M13)*100),(J14/L13)*((J13/M13)*100),(K14/L13)*((J13/M13)*100))))</f>
        <v>#REF!</v>
      </c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39" t="s">
        <v>40</v>
      </c>
      <c r="B15" s="40">
        <v>2.11200326E8</v>
      </c>
      <c r="C15" s="41"/>
      <c r="D15" s="42" t="s">
        <v>177</v>
      </c>
      <c r="E15" s="130"/>
      <c r="F15" s="45"/>
      <c r="G15" s="164">
        <v>80.0</v>
      </c>
      <c r="H15" s="45"/>
      <c r="I15" s="44">
        <v>80.0</v>
      </c>
      <c r="J15" s="45"/>
      <c r="K15" s="46"/>
      <c r="L15" s="47" t="str">
        <f t="shared" si="1"/>
        <v>#REF!</v>
      </c>
      <c r="M15" s="48" t="str">
        <f t="shared" si="2"/>
        <v>#REF!</v>
      </c>
      <c r="N15" s="49" t="str">
        <f t="shared" si="3"/>
        <v>#REF!</v>
      </c>
      <c r="O15" s="46" t="s">
        <v>39</v>
      </c>
      <c r="P15" s="45">
        <v>0.0</v>
      </c>
      <c r="Q15" s="47" t="str">
        <f>IF(L13&gt;0,((E15/L13)*((E13/M13)*100))+((F15/L13)*((F13/M13)*100))+((I15/L13)*((G13/M13)*100))+((H15/L13)*((H13/M13)*100))+((#REF!/L13)*((I13/M13)*100))+(IF((J15/L13)*((J13/M13)*100)&gt;(K15/L13)*((J13/M13)*100),(J15/L13)*((J13/M13)*100),(K15/L13)*((J13/M13)*100))))</f>
        <v>#REF!</v>
      </c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39" t="s">
        <v>42</v>
      </c>
      <c r="B16" s="40">
        <v>2.11200332E8</v>
      </c>
      <c r="C16" s="41"/>
      <c r="D16" s="42" t="s">
        <v>183</v>
      </c>
      <c r="E16" s="130"/>
      <c r="F16" s="45"/>
      <c r="G16" s="164">
        <v>0.0</v>
      </c>
      <c r="H16" s="45"/>
      <c r="I16" s="44">
        <v>0.0</v>
      </c>
      <c r="J16" s="45"/>
      <c r="K16" s="46"/>
      <c r="L16" s="47" t="str">
        <f t="shared" si="1"/>
        <v>#REF!</v>
      </c>
      <c r="M16" s="48" t="str">
        <f t="shared" si="2"/>
        <v>#REF!</v>
      </c>
      <c r="N16" s="49" t="str">
        <f t="shared" si="3"/>
        <v>#REF!</v>
      </c>
      <c r="O16" s="46" t="s">
        <v>39</v>
      </c>
      <c r="P16" s="45">
        <v>0.0</v>
      </c>
      <c r="Q16" s="47" t="str">
        <f>IF(L13&gt;0,((E16/L13)*((E13/M13)*100))+((F16/L13)*((F13/M13)*100))+((I16/L13)*((G13/M13)*100))+((H16/L13)*((H13/M13)*100))+((#REF!/L13)*((I13/M13)*100))+(IF((J16/L13)*((J13/M13)*100)&gt;(K16/L13)*((J13/M13)*100),(J16/L13)*((J13/M13)*100),(K16/L13)*((J13/M13)*100))))</f>
        <v>#REF!</v>
      </c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39" t="s">
        <v>44</v>
      </c>
      <c r="B17" s="40">
        <v>2.21200341E8</v>
      </c>
      <c r="C17" s="41"/>
      <c r="D17" s="42" t="s">
        <v>116</v>
      </c>
      <c r="E17" s="130"/>
      <c r="F17" s="45"/>
      <c r="G17" s="164">
        <v>80.0</v>
      </c>
      <c r="H17" s="45"/>
      <c r="I17" s="44">
        <v>80.0</v>
      </c>
      <c r="J17" s="45"/>
      <c r="K17" s="46"/>
      <c r="L17" s="47" t="str">
        <f t="shared" si="1"/>
        <v>#REF!</v>
      </c>
      <c r="M17" s="48" t="str">
        <f t="shared" si="2"/>
        <v>#REF!</v>
      </c>
      <c r="N17" s="49" t="str">
        <f t="shared" si="3"/>
        <v>#REF!</v>
      </c>
      <c r="O17" s="46" t="s">
        <v>39</v>
      </c>
      <c r="P17" s="45">
        <v>0.0</v>
      </c>
      <c r="Q17" s="47" t="str">
        <f>IF(L13&gt;0,((E17/L13)*((E13/M13)*100))+((F17/L13)*((F13/M13)*100))+((I17/L13)*((G13/M13)*100))+((H17/L13)*((H13/M13)*100))+((#REF!/L13)*((I13/M13)*100))+(IF((J17/L13)*((J13/M13)*100)&gt;(K17/L13)*((J13/M13)*100),(J17/L13)*((J13/M13)*100),(K17/L13)*((J13/M13)*100))))</f>
        <v>#REF!</v>
      </c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39" t="s">
        <v>46</v>
      </c>
      <c r="B18" s="40">
        <v>2.21200343E8</v>
      </c>
      <c r="C18" s="41"/>
      <c r="D18" s="42" t="s">
        <v>117</v>
      </c>
      <c r="E18" s="130"/>
      <c r="F18" s="45"/>
      <c r="G18" s="164">
        <v>80.0</v>
      </c>
      <c r="H18" s="45"/>
      <c r="I18" s="44">
        <v>80.0</v>
      </c>
      <c r="J18" s="45"/>
      <c r="K18" s="46"/>
      <c r="L18" s="47" t="str">
        <f t="shared" si="1"/>
        <v>#REF!</v>
      </c>
      <c r="M18" s="48" t="str">
        <f t="shared" si="2"/>
        <v>#REF!</v>
      </c>
      <c r="N18" s="49" t="str">
        <f t="shared" si="3"/>
        <v>#REF!</v>
      </c>
      <c r="O18" s="46" t="s">
        <v>39</v>
      </c>
      <c r="P18" s="45">
        <v>0.0</v>
      </c>
      <c r="Q18" s="47" t="str">
        <f>IF(L13&gt;0,((E18/L13)*((E13/M13)*100))+((F18/L13)*((F13/M13)*100))+((I18/L13)*((G13/M13)*100))+((H18/L13)*((H13/M13)*100))+((#REF!/L13)*((I13/M13)*100))+(IF((J18/L13)*((J13/M13)*100)&gt;(K18/L13)*((J13/M13)*100),(J18/L13)*((J13/M13)*100),(K18/L13)*((J13/M13)*100))))</f>
        <v>#REF!</v>
      </c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39" t="s">
        <v>5</v>
      </c>
      <c r="B19" s="40">
        <v>2.21200345E8</v>
      </c>
      <c r="C19" s="41"/>
      <c r="D19" s="42" t="s">
        <v>118</v>
      </c>
      <c r="E19" s="130"/>
      <c r="F19" s="45"/>
      <c r="G19" s="164">
        <v>80.0</v>
      </c>
      <c r="H19" s="45"/>
      <c r="I19" s="44">
        <v>80.0</v>
      </c>
      <c r="J19" s="45"/>
      <c r="K19" s="46"/>
      <c r="L19" s="47" t="str">
        <f t="shared" si="1"/>
        <v>#REF!</v>
      </c>
      <c r="M19" s="48" t="str">
        <f t="shared" si="2"/>
        <v>#REF!</v>
      </c>
      <c r="N19" s="49" t="str">
        <f t="shared" si="3"/>
        <v>#REF!</v>
      </c>
      <c r="O19" s="46" t="s">
        <v>39</v>
      </c>
      <c r="P19" s="45">
        <v>0.0</v>
      </c>
      <c r="Q19" s="47" t="str">
        <f>IF(L13&gt;0,((E19/L13)*((E13/M13)*100))+((F19/L13)*((F13/M13)*100))+((I19/L13)*((G13/M13)*100))+((H19/L13)*((H13/M13)*100))+((#REF!/L13)*((I13/M13)*100))+(IF((J19/L13)*((J13/M13)*100)&gt;(K19/L13)*((J13/M13)*100),(J19/L13)*((J13/M13)*100),(K19/L13)*((J13/M13)*100))))</f>
        <v>#REF!</v>
      </c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39" t="s">
        <v>49</v>
      </c>
      <c r="B20" s="40">
        <v>2.21200347E8</v>
      </c>
      <c r="C20" s="41"/>
      <c r="D20" s="42" t="s">
        <v>119</v>
      </c>
      <c r="E20" s="130"/>
      <c r="F20" s="45"/>
      <c r="G20" s="164">
        <v>80.0</v>
      </c>
      <c r="H20" s="45"/>
      <c r="I20" s="44">
        <v>80.0</v>
      </c>
      <c r="J20" s="45"/>
      <c r="K20" s="46"/>
      <c r="L20" s="47" t="str">
        <f t="shared" si="1"/>
        <v>#REF!</v>
      </c>
      <c r="M20" s="48" t="str">
        <f t="shared" si="2"/>
        <v>#REF!</v>
      </c>
      <c r="N20" s="49" t="str">
        <f t="shared" si="3"/>
        <v>#REF!</v>
      </c>
      <c r="O20" s="46" t="s">
        <v>39</v>
      </c>
      <c r="P20" s="45">
        <v>0.0</v>
      </c>
      <c r="Q20" s="47" t="str">
        <f>IF(L13&gt;0,((E20/L13)*((E13/M13)*100))+((F20/L13)*((F13/M13)*100))+((I20/L13)*((G13/M13)*100))+((H20/L13)*((H13/M13)*100))+((#REF!/L13)*((I13/M13)*100))+(IF((J20/L13)*((J13/M13)*100)&gt;(K20/L13)*((J13/M13)*100),(J20/L13)*((J13/M13)*100),(K20/L13)*((J13/M13)*100))))</f>
        <v>#REF!</v>
      </c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39" t="s">
        <v>51</v>
      </c>
      <c r="B21" s="40">
        <v>2.2120035E8</v>
      </c>
      <c r="C21" s="41"/>
      <c r="D21" s="42" t="s">
        <v>120</v>
      </c>
      <c r="E21" s="130"/>
      <c r="F21" s="45"/>
      <c r="G21" s="164">
        <v>80.0</v>
      </c>
      <c r="H21" s="45"/>
      <c r="I21" s="44">
        <v>80.0</v>
      </c>
      <c r="J21" s="45"/>
      <c r="K21" s="46"/>
      <c r="L21" s="47" t="str">
        <f t="shared" si="1"/>
        <v>#REF!</v>
      </c>
      <c r="M21" s="48" t="str">
        <f t="shared" si="2"/>
        <v>#REF!</v>
      </c>
      <c r="N21" s="49" t="str">
        <f t="shared" si="3"/>
        <v>#REF!</v>
      </c>
      <c r="O21" s="46" t="s">
        <v>39</v>
      </c>
      <c r="P21" s="45">
        <v>0.0</v>
      </c>
      <c r="Q21" s="47" t="str">
        <f>IF(L13&gt;0,((E21/L13)*((E13/M13)*100))+((F21/L13)*((F13/M13)*100))+((I21/L13)*((G13/M13)*100))+((H21/L13)*((H13/M13)*100))+((#REF!/L13)*((I13/M13)*100))+(IF((J21/L13)*((J13/M13)*100)&gt;(K21/L13)*((J13/M13)*100),(J21/L13)*((J13/M13)*100),(K21/L13)*((J13/M13)*100))))</f>
        <v>#REF!</v>
      </c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39" t="s">
        <v>53</v>
      </c>
      <c r="B22" s="40">
        <v>2.21200354E8</v>
      </c>
      <c r="C22" s="41"/>
      <c r="D22" s="42" t="s">
        <v>121</v>
      </c>
      <c r="E22" s="130"/>
      <c r="F22" s="45"/>
      <c r="G22" s="164">
        <v>80.0</v>
      </c>
      <c r="H22" s="45"/>
      <c r="I22" s="44">
        <v>80.0</v>
      </c>
      <c r="J22" s="45"/>
      <c r="K22" s="46"/>
      <c r="L22" s="47" t="str">
        <f t="shared" si="1"/>
        <v>#REF!</v>
      </c>
      <c r="M22" s="48" t="str">
        <f t="shared" si="2"/>
        <v>#REF!</v>
      </c>
      <c r="N22" s="49" t="str">
        <f t="shared" si="3"/>
        <v>#REF!</v>
      </c>
      <c r="O22" s="46" t="s">
        <v>39</v>
      </c>
      <c r="P22" s="45">
        <v>0.0</v>
      </c>
      <c r="Q22" s="47" t="str">
        <f>IF(L13&gt;0,((E22/L13)*((E13/M13)*100))+((F22/L13)*((F13/M13)*100))+((I22/L13)*((G13/M13)*100))+((H22/L13)*((H13/M13)*100))+((#REF!/L13)*((I13/M13)*100))+(IF((J22/L13)*((J13/M13)*100)&gt;(K22/L13)*((J13/M13)*100),(J22/L13)*((J13/M13)*100),(K22/L13)*((J13/M13)*100))))</f>
        <v>#REF!</v>
      </c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39" t="s">
        <v>55</v>
      </c>
      <c r="B23" s="40">
        <v>2.21200361E8</v>
      </c>
      <c r="C23" s="41"/>
      <c r="D23" s="42" t="s">
        <v>122</v>
      </c>
      <c r="E23" s="130"/>
      <c r="F23" s="45"/>
      <c r="G23" s="164">
        <v>80.0</v>
      </c>
      <c r="H23" s="45"/>
      <c r="I23" s="44">
        <v>80.0</v>
      </c>
      <c r="J23" s="45"/>
      <c r="K23" s="46"/>
      <c r="L23" s="47" t="str">
        <f t="shared" si="1"/>
        <v>#REF!</v>
      </c>
      <c r="M23" s="48" t="str">
        <f t="shared" si="2"/>
        <v>#REF!</v>
      </c>
      <c r="N23" s="49" t="str">
        <f t="shared" si="3"/>
        <v>#REF!</v>
      </c>
      <c r="O23" s="46" t="s">
        <v>39</v>
      </c>
      <c r="P23" s="45">
        <v>0.0</v>
      </c>
      <c r="Q23" s="47" t="str">
        <f>IF(L13&gt;0,((E23/L13)*((E13/M13)*100))+((F23/L13)*((F13/M13)*100))+((I23/L13)*((G13/M13)*100))+((H23/L13)*((H13/M13)*100))+((#REF!/L13)*((I13/M13)*100))+(IF((J23/L13)*((J13/M13)*100)&gt;(K23/L13)*((J13/M13)*100),(J23/L13)*((J13/M13)*100),(K23/L13)*((J13/M13)*100))))</f>
        <v>#REF!</v>
      </c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39" t="s">
        <v>57</v>
      </c>
      <c r="B24" s="40">
        <v>2.21200365E8</v>
      </c>
      <c r="C24" s="41"/>
      <c r="D24" s="42" t="s">
        <v>123</v>
      </c>
      <c r="E24" s="130"/>
      <c r="F24" s="45"/>
      <c r="G24" s="164">
        <v>80.0</v>
      </c>
      <c r="H24" s="45"/>
      <c r="I24" s="44">
        <v>80.0</v>
      </c>
      <c r="J24" s="45"/>
      <c r="K24" s="46"/>
      <c r="L24" s="47" t="str">
        <f t="shared" si="1"/>
        <v>#REF!</v>
      </c>
      <c r="M24" s="48" t="str">
        <f t="shared" si="2"/>
        <v>#REF!</v>
      </c>
      <c r="N24" s="49" t="str">
        <f t="shared" si="3"/>
        <v>#REF!</v>
      </c>
      <c r="O24" s="46" t="s">
        <v>39</v>
      </c>
      <c r="P24" s="45">
        <v>0.0</v>
      </c>
      <c r="Q24" s="47" t="str">
        <f>IF(L13&gt;0,((E24/L13)*((E13/M13)*100))+((F24/L13)*((F13/M13)*100))+((I24/L13)*((G13/M13)*100))+((H24/L13)*((H13/M13)*100))+((#REF!/L13)*((I13/M13)*100))+(IF((J24/L13)*((J13/M13)*100)&gt;(K24/L13)*((J13/M13)*100),(J24/L13)*((J13/M13)*100),(K24/L13)*((J13/M13)*100))))</f>
        <v>#REF!</v>
      </c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39" t="s">
        <v>59</v>
      </c>
      <c r="B25" s="40">
        <v>2.21200369E8</v>
      </c>
      <c r="C25" s="41"/>
      <c r="D25" s="42" t="s">
        <v>124</v>
      </c>
      <c r="E25" s="130"/>
      <c r="F25" s="45"/>
      <c r="G25" s="164">
        <v>80.0</v>
      </c>
      <c r="H25" s="45"/>
      <c r="I25" s="44">
        <v>80.0</v>
      </c>
      <c r="J25" s="45"/>
      <c r="K25" s="46"/>
      <c r="L25" s="47" t="str">
        <f t="shared" si="1"/>
        <v>#REF!</v>
      </c>
      <c r="M25" s="48" t="str">
        <f t="shared" si="2"/>
        <v>#REF!</v>
      </c>
      <c r="N25" s="49" t="str">
        <f t="shared" si="3"/>
        <v>#REF!</v>
      </c>
      <c r="O25" s="46" t="s">
        <v>39</v>
      </c>
      <c r="P25" s="45">
        <v>0.0</v>
      </c>
      <c r="Q25" s="47" t="str">
        <f>IF(L13&gt;0,((E25/L13)*((E13/M13)*100))+((F25/L13)*((F13/M13)*100))+((I25/L13)*((G13/M13)*100))+((H25/L13)*((H13/M13)*100))+((#REF!/L13)*((I13/M13)*100))+(IF((J25/L13)*((J13/M13)*100)&gt;(K25/L13)*((J13/M13)*100),(J25/L13)*((J13/M13)*100),(K25/L13)*((J13/M13)*100))))</f>
        <v>#REF!</v>
      </c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39" t="s">
        <v>61</v>
      </c>
      <c r="B26" s="40">
        <v>2.2120037E8</v>
      </c>
      <c r="C26" s="41"/>
      <c r="D26" s="42" t="s">
        <v>125</v>
      </c>
      <c r="E26" s="130"/>
      <c r="F26" s="45"/>
      <c r="G26" s="164">
        <v>80.0</v>
      </c>
      <c r="H26" s="45"/>
      <c r="I26" s="44">
        <v>80.0</v>
      </c>
      <c r="J26" s="45"/>
      <c r="K26" s="46"/>
      <c r="L26" s="47" t="str">
        <f t="shared" si="1"/>
        <v>#REF!</v>
      </c>
      <c r="M26" s="48" t="str">
        <f t="shared" si="2"/>
        <v>#REF!</v>
      </c>
      <c r="N26" s="49" t="str">
        <f t="shared" si="3"/>
        <v>#REF!</v>
      </c>
      <c r="O26" s="46" t="s">
        <v>39</v>
      </c>
      <c r="P26" s="45">
        <v>0.0</v>
      </c>
      <c r="Q26" s="47" t="str">
        <f>IF(L13&gt;0,((E26/L13)*((E13/M13)*100))+((F26/L13)*((F13/M13)*100))+((I26/L13)*((G13/M13)*100))+((H26/L13)*((H13/M13)*100))+((#REF!/L13)*((I13/M13)*100))+(IF((J26/L13)*((J13/M13)*100)&gt;(K26/L13)*((J13/M13)*100),(J26/L13)*((J13/M13)*100),(K26/L13)*((J13/M13)*100))))</f>
        <v>#REF!</v>
      </c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39" t="s">
        <v>63</v>
      </c>
      <c r="B27" s="40">
        <v>2.21200374E8</v>
      </c>
      <c r="C27" s="41"/>
      <c r="D27" s="42" t="s">
        <v>126</v>
      </c>
      <c r="E27" s="130"/>
      <c r="F27" s="45"/>
      <c r="G27" s="164">
        <v>80.0</v>
      </c>
      <c r="H27" s="45"/>
      <c r="I27" s="44">
        <v>80.0</v>
      </c>
      <c r="J27" s="45"/>
      <c r="K27" s="46"/>
      <c r="L27" s="47" t="str">
        <f t="shared" si="1"/>
        <v>#REF!</v>
      </c>
      <c r="M27" s="48" t="str">
        <f t="shared" si="2"/>
        <v>#REF!</v>
      </c>
      <c r="N27" s="49" t="str">
        <f t="shared" si="3"/>
        <v>#REF!</v>
      </c>
      <c r="O27" s="46" t="s">
        <v>39</v>
      </c>
      <c r="P27" s="45">
        <v>0.0</v>
      </c>
      <c r="Q27" s="47" t="str">
        <f>IF(L13&gt;0,((E27/L13)*((E13/M13)*100))+((F27/L13)*((F13/M13)*100))+((I27/L13)*((G13/M13)*100))+((H27/L13)*((H13/M13)*100))+((#REF!/L13)*((I13/M13)*100))+(IF((J27/L13)*((J13/M13)*100)&gt;(K27/L13)*((J13/M13)*100),(J27/L13)*((J13/M13)*100),(K27/L13)*((J13/M13)*100))))</f>
        <v>#REF!</v>
      </c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39" t="s">
        <v>65</v>
      </c>
      <c r="B28" s="40">
        <v>2.21200375E8</v>
      </c>
      <c r="C28" s="41"/>
      <c r="D28" s="42" t="s">
        <v>127</v>
      </c>
      <c r="E28" s="130"/>
      <c r="F28" s="45"/>
      <c r="G28" s="164">
        <v>80.0</v>
      </c>
      <c r="H28" s="45"/>
      <c r="I28" s="44">
        <v>80.0</v>
      </c>
      <c r="J28" s="45"/>
      <c r="K28" s="46"/>
      <c r="L28" s="47" t="str">
        <f t="shared" si="1"/>
        <v>#REF!</v>
      </c>
      <c r="M28" s="48" t="str">
        <f t="shared" si="2"/>
        <v>#REF!</v>
      </c>
      <c r="N28" s="49" t="str">
        <f t="shared" si="3"/>
        <v>#REF!</v>
      </c>
      <c r="O28" s="46" t="s">
        <v>39</v>
      </c>
      <c r="P28" s="45">
        <v>0.0</v>
      </c>
      <c r="Q28" s="47" t="str">
        <f>IF(L13&gt;0,((E28/L13)*((E13/M13)*100))+((F28/L13)*((F13/M13)*100))+((I28/L13)*((G13/M13)*100))+((H28/L13)*((H13/M13)*100))+((#REF!/L13)*((I13/M13)*100))+(IF((J28/L13)*((J13/M13)*100)&gt;(K28/L13)*((J13/M13)*100),(J28/L13)*((J13/M13)*100),(K28/L13)*((J13/M13)*100))))</f>
        <v>#REF!</v>
      </c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39" t="s">
        <v>67</v>
      </c>
      <c r="B29" s="40">
        <v>2.21200377E8</v>
      </c>
      <c r="C29" s="41"/>
      <c r="D29" s="42" t="s">
        <v>128</v>
      </c>
      <c r="E29" s="130"/>
      <c r="F29" s="45"/>
      <c r="G29" s="164">
        <v>80.0</v>
      </c>
      <c r="H29" s="45"/>
      <c r="I29" s="44">
        <v>80.0</v>
      </c>
      <c r="J29" s="45"/>
      <c r="K29" s="46"/>
      <c r="L29" s="47" t="str">
        <f t="shared" si="1"/>
        <v>#REF!</v>
      </c>
      <c r="M29" s="48" t="str">
        <f t="shared" si="2"/>
        <v>#REF!</v>
      </c>
      <c r="N29" s="49" t="str">
        <f t="shared" si="3"/>
        <v>#REF!</v>
      </c>
      <c r="O29" s="46" t="s">
        <v>39</v>
      </c>
      <c r="P29" s="45">
        <v>0.0</v>
      </c>
      <c r="Q29" s="47" t="str">
        <f>IF(L13&gt;0,((E29/L13)*((E13/M13)*100))+((F29/L13)*((F13/M13)*100))+((I29/L13)*((G13/M13)*100))+((H29/L13)*((H13/M13)*100))+((#REF!/L13)*((I13/M13)*100))+(IF((J29/L13)*((J13/M13)*100)&gt;(K29/L13)*((J13/M13)*100),(J29/L13)*((J13/M13)*100),(K29/L13)*((J13/M13)*100))))</f>
        <v>#REF!</v>
      </c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39" t="s">
        <v>69</v>
      </c>
      <c r="B30" s="40">
        <v>2.2120038E8</v>
      </c>
      <c r="C30" s="41"/>
      <c r="D30" s="42" t="s">
        <v>129</v>
      </c>
      <c r="E30" s="130"/>
      <c r="F30" s="45"/>
      <c r="G30" s="164">
        <v>80.0</v>
      </c>
      <c r="H30" s="45"/>
      <c r="I30" s="44">
        <v>80.0</v>
      </c>
      <c r="J30" s="45"/>
      <c r="K30" s="46"/>
      <c r="L30" s="47" t="str">
        <f t="shared" si="1"/>
        <v>#REF!</v>
      </c>
      <c r="M30" s="48" t="str">
        <f t="shared" si="2"/>
        <v>#REF!</v>
      </c>
      <c r="N30" s="49" t="str">
        <f t="shared" si="3"/>
        <v>#REF!</v>
      </c>
      <c r="O30" s="46" t="s">
        <v>39</v>
      </c>
      <c r="P30" s="45">
        <v>0.0</v>
      </c>
      <c r="Q30" s="47" t="str">
        <f>IF(L13&gt;0,((E30/L13)*((E13/M13)*100))+((F30/L13)*((F13/M13)*100))+((I30/L13)*((G13/M13)*100))+((H30/L13)*((H13/M13)*100))+((#REF!/L13)*((I13/M13)*100))+(IF((J30/L13)*((J13/M13)*100)&gt;(K30/L13)*((J13/M13)*100),(J30/L13)*((J13/M13)*100),(K30/L13)*((J13/M13)*100))))</f>
        <v>#REF!</v>
      </c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39" t="s">
        <v>71</v>
      </c>
      <c r="B31" s="40">
        <v>2.21200382E8</v>
      </c>
      <c r="C31" s="41"/>
      <c r="D31" s="42" t="s">
        <v>130</v>
      </c>
      <c r="E31" s="130"/>
      <c r="F31" s="45"/>
      <c r="G31" s="164">
        <v>80.0</v>
      </c>
      <c r="H31" s="45"/>
      <c r="I31" s="44">
        <v>80.0</v>
      </c>
      <c r="J31" s="45"/>
      <c r="K31" s="46"/>
      <c r="L31" s="47" t="str">
        <f t="shared" si="1"/>
        <v>#REF!</v>
      </c>
      <c r="M31" s="48" t="str">
        <f t="shared" si="2"/>
        <v>#REF!</v>
      </c>
      <c r="N31" s="49" t="str">
        <f t="shared" si="3"/>
        <v>#REF!</v>
      </c>
      <c r="O31" s="46" t="s">
        <v>39</v>
      </c>
      <c r="P31" s="45">
        <v>0.0</v>
      </c>
      <c r="Q31" s="47" t="str">
        <f>IF(L13&gt;0,((E31/L13)*((E13/M13)*100))+((F31/L13)*((F13/M13)*100))+((I31/L13)*((G13/M13)*100))+((H31/L13)*((H13/M13)*100))+((#REF!/L13)*((I13/M13)*100))+(IF((J31/L13)*((J13/M13)*100)&gt;(K31/L13)*((J13/M13)*100),(J31/L13)*((J13/M13)*100),(K31/L13)*((J13/M13)*100))))</f>
        <v>#REF!</v>
      </c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39" t="s">
        <v>73</v>
      </c>
      <c r="B32" s="40">
        <v>2.21200383E8</v>
      </c>
      <c r="C32" s="41"/>
      <c r="D32" s="42" t="s">
        <v>131</v>
      </c>
      <c r="E32" s="130"/>
      <c r="F32" s="45"/>
      <c r="G32" s="164">
        <v>80.0</v>
      </c>
      <c r="H32" s="45"/>
      <c r="I32" s="44">
        <v>80.0</v>
      </c>
      <c r="J32" s="45"/>
      <c r="K32" s="46"/>
      <c r="L32" s="47" t="str">
        <f t="shared" si="1"/>
        <v>#REF!</v>
      </c>
      <c r="M32" s="48" t="str">
        <f t="shared" si="2"/>
        <v>#REF!</v>
      </c>
      <c r="N32" s="49" t="str">
        <f t="shared" si="3"/>
        <v>#REF!</v>
      </c>
      <c r="O32" s="46" t="s">
        <v>39</v>
      </c>
      <c r="P32" s="45">
        <v>0.0</v>
      </c>
      <c r="Q32" s="47" t="str">
        <f>IF(L13&gt;0,((E32/L13)*((E13/M13)*100))+((F32/L13)*((F13/M13)*100))+((I32/L13)*((G13/M13)*100))+((H32/L13)*((H13/M13)*100))+((#REF!/L13)*((I13/M13)*100))+(IF((J32/L13)*((J13/M13)*100)&gt;(K32/L13)*((J13/M13)*100),(J32/L13)*((J13/M13)*100),(K32/L13)*((J13/M13)*100))))</f>
        <v>#REF!</v>
      </c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39" t="s">
        <v>75</v>
      </c>
      <c r="B33" s="40">
        <v>2.21200384E8</v>
      </c>
      <c r="C33" s="41"/>
      <c r="D33" s="42" t="s">
        <v>132</v>
      </c>
      <c r="E33" s="130"/>
      <c r="F33" s="45"/>
      <c r="G33" s="164">
        <v>80.0</v>
      </c>
      <c r="H33" s="45"/>
      <c r="I33" s="44">
        <v>80.0</v>
      </c>
      <c r="J33" s="45"/>
      <c r="K33" s="46"/>
      <c r="L33" s="47" t="str">
        <f t="shared" si="1"/>
        <v>#REF!</v>
      </c>
      <c r="M33" s="48" t="str">
        <f t="shared" si="2"/>
        <v>#REF!</v>
      </c>
      <c r="N33" s="49" t="str">
        <f t="shared" si="3"/>
        <v>#REF!</v>
      </c>
      <c r="O33" s="46" t="s">
        <v>39</v>
      </c>
      <c r="P33" s="45">
        <v>0.0</v>
      </c>
      <c r="Q33" s="47" t="str">
        <f>IF(L13&gt;0,((E33/L13)*((E13/M13)*100))+((F33/L13)*((F13/M13)*100))+((I33/L13)*((G13/M13)*100))+((H33/L13)*((H13/M13)*100))+((#REF!/L13)*((I13/M13)*100))+(IF((J33/L13)*((J13/M13)*100)&gt;(K33/L13)*((J13/M13)*100),(J33/L13)*((J13/M13)*100),(K33/L13)*((J13/M13)*100))))</f>
        <v>#REF!</v>
      </c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39" t="s">
        <v>77</v>
      </c>
      <c r="B34" s="40">
        <v>2.21200385E8</v>
      </c>
      <c r="C34" s="41"/>
      <c r="D34" s="51" t="s">
        <v>133</v>
      </c>
      <c r="E34" s="130"/>
      <c r="F34" s="45"/>
      <c r="G34" s="164">
        <v>80.0</v>
      </c>
      <c r="H34" s="45"/>
      <c r="I34" s="44">
        <v>80.0</v>
      </c>
      <c r="J34" s="45"/>
      <c r="K34" s="46"/>
      <c r="L34" s="47" t="str">
        <f t="shared" si="1"/>
        <v>#REF!</v>
      </c>
      <c r="M34" s="48" t="str">
        <f t="shared" si="2"/>
        <v>#REF!</v>
      </c>
      <c r="N34" s="49" t="str">
        <f t="shared" si="3"/>
        <v>#REF!</v>
      </c>
      <c r="O34" s="46" t="s">
        <v>39</v>
      </c>
      <c r="P34" s="45">
        <v>0.0</v>
      </c>
      <c r="Q34" s="47" t="str">
        <f>IF(L13&gt;0,((E34/L13)*((E13/M13)*100))+((F34/L13)*((F13/M13)*100))+((I34/L13)*((G13/M13)*100))+((H34/L13)*((H13/M13)*100))+((#REF!/L13)*((I13/M13)*100))+(IF((J34/L13)*((J13/M13)*100)&gt;(K34/L13)*((J13/M13)*100),(J34/L13)*((J13/M13)*100),(K34/L13)*((J13/M13)*100))))</f>
        <v>#REF!</v>
      </c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39" t="s">
        <v>79</v>
      </c>
      <c r="B35" s="165">
        <v>2.21200386E8</v>
      </c>
      <c r="C35" s="41"/>
      <c r="D35" s="42" t="s">
        <v>134</v>
      </c>
      <c r="E35" s="130"/>
      <c r="F35" s="45"/>
      <c r="G35" s="164">
        <v>80.0</v>
      </c>
      <c r="H35" s="45"/>
      <c r="I35" s="44">
        <v>80.0</v>
      </c>
      <c r="J35" s="45"/>
      <c r="K35" s="46"/>
      <c r="L35" s="47" t="str">
        <f t="shared" si="1"/>
        <v>#REF!</v>
      </c>
      <c r="M35" s="48" t="str">
        <f t="shared" si="2"/>
        <v>#REF!</v>
      </c>
      <c r="N35" s="49" t="str">
        <f t="shared" si="3"/>
        <v>#REF!</v>
      </c>
      <c r="O35" s="46" t="s">
        <v>39</v>
      </c>
      <c r="P35" s="45">
        <v>0.0</v>
      </c>
      <c r="Q35" s="47" t="str">
        <f>IF(L13&gt;0,((E35/L13)*((E13/M13)*100))+((F35/L13)*((F13/M13)*100))+((I35/L13)*((G13/M13)*100))+((H35/L13)*((H13/M13)*100))+((#REF!/L13)*((I13/M13)*100))+(IF((J35/L13)*((J13/M13)*100)&gt;(K35/L13)*((J13/M13)*100),(J35/L13)*((J13/M13)*100),(K35/L13)*((J13/M13)*100))))</f>
        <v>#REF!</v>
      </c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39" t="s">
        <v>81</v>
      </c>
      <c r="B36" s="40">
        <v>2.21200387E8</v>
      </c>
      <c r="C36" s="41"/>
      <c r="D36" s="42" t="s">
        <v>135</v>
      </c>
      <c r="E36" s="130"/>
      <c r="F36" s="45"/>
      <c r="G36" s="164">
        <v>80.0</v>
      </c>
      <c r="H36" s="45"/>
      <c r="I36" s="44">
        <v>80.0</v>
      </c>
      <c r="J36" s="45"/>
      <c r="K36" s="46"/>
      <c r="L36" s="47" t="str">
        <f t="shared" si="1"/>
        <v>#REF!</v>
      </c>
      <c r="M36" s="48" t="str">
        <f t="shared" si="2"/>
        <v>#REF!</v>
      </c>
      <c r="N36" s="49" t="str">
        <f t="shared" si="3"/>
        <v>#REF!</v>
      </c>
      <c r="O36" s="46" t="s">
        <v>39</v>
      </c>
      <c r="P36" s="45">
        <v>0.0</v>
      </c>
      <c r="Q36" s="47" t="str">
        <f>IF(L13&gt;0,((E36/L13)*((E13/M13)*100))+((F36/L13)*((F13/M13)*100))+((I36/L13)*((G13/M13)*100))+((H36/L13)*((H13/M13)*100))+((#REF!/L13)*((I13/M13)*100))+(IF((J36/L13)*((J13/M13)*100)&gt;(K36/L13)*((J13/M13)*100),(J36/L13)*((J13/M13)*100),(K36/L13)*((J13/M13)*100))))</f>
        <v>#REF!</v>
      </c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39" t="s">
        <v>83</v>
      </c>
      <c r="B37" s="40">
        <v>2.21200388E8</v>
      </c>
      <c r="C37" s="41"/>
      <c r="D37" s="42" t="s">
        <v>136</v>
      </c>
      <c r="E37" s="130"/>
      <c r="F37" s="45"/>
      <c r="G37" s="164">
        <v>80.0</v>
      </c>
      <c r="H37" s="45"/>
      <c r="I37" s="44">
        <v>80.0</v>
      </c>
      <c r="J37" s="45"/>
      <c r="K37" s="46"/>
      <c r="L37" s="47" t="str">
        <f t="shared" si="1"/>
        <v>#REF!</v>
      </c>
      <c r="M37" s="48" t="str">
        <f t="shared" si="2"/>
        <v>#REF!</v>
      </c>
      <c r="N37" s="49" t="str">
        <f t="shared" si="3"/>
        <v>#REF!</v>
      </c>
      <c r="O37" s="46" t="s">
        <v>39</v>
      </c>
      <c r="P37" s="45">
        <v>0.0</v>
      </c>
      <c r="Q37" s="47" t="str">
        <f>IF(L13&gt;0,((E37/L13)*((E13/M13)*100))+((F37/L13)*((F13/M13)*100))+((I37/L13)*((G13/M13)*100))+((H37/L13)*((H13/M13)*100))+((#REF!/L13)*((I13/M13)*100))+(IF((J37/L13)*((J13/M13)*100)&gt;(K37/L13)*((J13/M13)*100),(J37/L13)*((J13/M13)*100),(K37/L13)*((J13/M13)*100))))</f>
        <v>#REF!</v>
      </c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39" t="s">
        <v>85</v>
      </c>
      <c r="B38" s="40">
        <v>2.21200389E8</v>
      </c>
      <c r="C38" s="41"/>
      <c r="D38" s="42" t="s">
        <v>137</v>
      </c>
      <c r="E38" s="130"/>
      <c r="F38" s="45"/>
      <c r="G38" s="164">
        <v>80.0</v>
      </c>
      <c r="H38" s="45"/>
      <c r="I38" s="44">
        <v>80.0</v>
      </c>
      <c r="J38" s="45"/>
      <c r="K38" s="46"/>
      <c r="L38" s="47" t="str">
        <f t="shared" si="1"/>
        <v>#REF!</v>
      </c>
      <c r="M38" s="48" t="str">
        <f t="shared" si="2"/>
        <v>#REF!</v>
      </c>
      <c r="N38" s="49" t="str">
        <f t="shared" si="3"/>
        <v>#REF!</v>
      </c>
      <c r="O38" s="46" t="s">
        <v>39</v>
      </c>
      <c r="P38" s="45">
        <v>0.0</v>
      </c>
      <c r="Q38" s="47" t="str">
        <f>IF(L13&gt;0,((E38/L13)*((E13/M13)*100))+((F38/L13)*((F13/M13)*100))+((I38/L13)*((G13/M13)*100))+((H38/L13)*((H13/M13)*100))+((#REF!/L13)*((I13/M13)*100))+(IF((J38/L13)*((J13/M13)*100)&gt;(K38/L13)*((J13/M13)*100),(J38/L13)*((J13/M13)*100),(K38/L13)*((J13/M13)*100))))</f>
        <v>#REF!</v>
      </c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39" t="s">
        <v>87</v>
      </c>
      <c r="B39" s="40">
        <v>2.2120039E8</v>
      </c>
      <c r="C39" s="41"/>
      <c r="D39" s="42" t="s">
        <v>138</v>
      </c>
      <c r="E39" s="130"/>
      <c r="F39" s="45"/>
      <c r="G39" s="164">
        <v>80.0</v>
      </c>
      <c r="H39" s="45"/>
      <c r="I39" s="44">
        <v>80.0</v>
      </c>
      <c r="J39" s="45"/>
      <c r="K39" s="46"/>
      <c r="L39" s="47" t="str">
        <f t="shared" si="1"/>
        <v>#REF!</v>
      </c>
      <c r="M39" s="48" t="str">
        <f t="shared" si="2"/>
        <v>#REF!</v>
      </c>
      <c r="N39" s="49" t="str">
        <f t="shared" si="3"/>
        <v>#REF!</v>
      </c>
      <c r="O39" s="46" t="s">
        <v>39</v>
      </c>
      <c r="P39" s="45">
        <v>0.0</v>
      </c>
      <c r="Q39" s="47" t="str">
        <f>IF(L13&gt;0,((E39/L13)*((E13/M13)*100))+((F39/L13)*((F13/M13)*100))+((I39/L13)*((G13/M13)*100))+((H39/L13)*((H13/M13)*100))+((#REF!/L13)*((I13/M13)*100))+(IF((J39/L13)*((J13/M13)*100)&gt;(K39/L13)*((J13/M13)*100),(J39/L13)*((J13/M13)*100),(K39/L13)*((J13/M13)*100))))</f>
        <v>#REF!</v>
      </c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39" t="s">
        <v>89</v>
      </c>
      <c r="B40" s="40">
        <v>2.21200391E8</v>
      </c>
      <c r="C40" s="41"/>
      <c r="D40" s="42" t="s">
        <v>139</v>
      </c>
      <c r="E40" s="130"/>
      <c r="F40" s="45"/>
      <c r="G40" s="164">
        <v>50.0</v>
      </c>
      <c r="H40" s="45"/>
      <c r="I40" s="44">
        <v>60.0</v>
      </c>
      <c r="J40" s="45"/>
      <c r="K40" s="46"/>
      <c r="L40" s="47" t="str">
        <f t="shared" si="1"/>
        <v>#REF!</v>
      </c>
      <c r="M40" s="48" t="str">
        <f t="shared" si="2"/>
        <v>#REF!</v>
      </c>
      <c r="N40" s="49" t="str">
        <f t="shared" si="3"/>
        <v>#REF!</v>
      </c>
      <c r="O40" s="46" t="s">
        <v>39</v>
      </c>
      <c r="P40" s="45">
        <v>0.0</v>
      </c>
      <c r="Q40" s="47" t="str">
        <f>IF(L13&gt;0,((E40/L13)*((E13/M13)*100))+((F40/L13)*((F13/M13)*100))+((I40/L13)*((G13/M13)*100))+((H40/L13)*((H13/M13)*100))+((#REF!/L13)*((I13/M13)*100))+(IF((J40/L13)*((J13/M13)*100)&gt;(K40/L13)*((J13/M13)*100),(J40/L13)*((J13/M13)*100),(K40/L13)*((J13/M13)*100))))</f>
        <v>#REF!</v>
      </c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39" t="s">
        <v>91</v>
      </c>
      <c r="B41" s="40">
        <v>2.21200392E8</v>
      </c>
      <c r="C41" s="41"/>
      <c r="D41" s="42" t="s">
        <v>140</v>
      </c>
      <c r="E41" s="130"/>
      <c r="F41" s="45"/>
      <c r="G41" s="164">
        <v>80.0</v>
      </c>
      <c r="H41" s="45"/>
      <c r="I41" s="44">
        <v>80.0</v>
      </c>
      <c r="J41" s="45"/>
      <c r="K41" s="46"/>
      <c r="L41" s="47" t="str">
        <f t="shared" si="1"/>
        <v>#REF!</v>
      </c>
      <c r="M41" s="48" t="str">
        <f t="shared" si="2"/>
        <v>#REF!</v>
      </c>
      <c r="N41" s="49" t="str">
        <f t="shared" si="3"/>
        <v>#REF!</v>
      </c>
      <c r="O41" s="46" t="s">
        <v>39</v>
      </c>
      <c r="P41" s="45">
        <v>0.0</v>
      </c>
      <c r="Q41" s="47" t="str">
        <f>IF(L13&gt;0,((E41/L13)*((E13/M13)*100))+((F41/L13)*((F13/M13)*100))+((I41/L13)*((G13/M13)*100))+((H41/L13)*((H13/M13)*100))+((#REF!/L13)*((I13/M13)*100))+(IF((J41/L13)*((J13/M13)*100)&gt;(K41/L13)*((J13/M13)*100),(J41/L13)*((J13/M13)*100),(K41/L13)*((J13/M13)*100))))</f>
        <v>#REF!</v>
      </c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39" t="s">
        <v>93</v>
      </c>
      <c r="B42" s="40">
        <v>2.21200393E8</v>
      </c>
      <c r="C42" s="41"/>
      <c r="D42" s="42" t="s">
        <v>141</v>
      </c>
      <c r="E42" s="130"/>
      <c r="F42" s="45"/>
      <c r="G42" s="164">
        <v>80.0</v>
      </c>
      <c r="H42" s="45"/>
      <c r="I42" s="44">
        <v>80.0</v>
      </c>
      <c r="J42" s="45"/>
      <c r="K42" s="46"/>
      <c r="L42" s="47" t="str">
        <f t="shared" si="1"/>
        <v>#REF!</v>
      </c>
      <c r="M42" s="48" t="str">
        <f t="shared" si="2"/>
        <v>#REF!</v>
      </c>
      <c r="N42" s="49" t="str">
        <f t="shared" si="3"/>
        <v>#REF!</v>
      </c>
      <c r="O42" s="46" t="s">
        <v>39</v>
      </c>
      <c r="P42" s="45">
        <v>0.0</v>
      </c>
      <c r="Q42" s="47" t="str">
        <f>IF(L13&gt;0,((E42/L13)*((E13/M13)*100))+((F42/L13)*((F13/M13)*100))+((I42/L13)*((G13/M13)*100))+((H42/L13)*((H13/M13)*100))+((#REF!/L13)*((I13/M13)*100))+(IF((J42/L13)*((J13/M13)*100)&gt;(K42/L13)*((J13/M13)*100),(J42/L13)*((J13/M13)*100),(K42/L13)*((J13/M13)*100))))</f>
        <v>#REF!</v>
      </c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39" t="s">
        <v>95</v>
      </c>
      <c r="B43" s="40">
        <v>2.21200394E8</v>
      </c>
      <c r="C43" s="41"/>
      <c r="D43" s="42" t="s">
        <v>142</v>
      </c>
      <c r="E43" s="130"/>
      <c r="F43" s="45"/>
      <c r="G43" s="164">
        <v>80.0</v>
      </c>
      <c r="H43" s="45"/>
      <c r="I43" s="44">
        <v>80.0</v>
      </c>
      <c r="J43" s="45"/>
      <c r="K43" s="46"/>
      <c r="L43" s="47" t="str">
        <f t="shared" si="1"/>
        <v>#REF!</v>
      </c>
      <c r="M43" s="48" t="str">
        <f t="shared" si="2"/>
        <v>#REF!</v>
      </c>
      <c r="N43" s="49" t="str">
        <f t="shared" si="3"/>
        <v>#REF!</v>
      </c>
      <c r="O43" s="46" t="s">
        <v>39</v>
      </c>
      <c r="P43" s="45">
        <v>0.0</v>
      </c>
      <c r="Q43" s="47" t="str">
        <f>IF(L13&gt;0,((E43/L13)*((E13/M13)*100))+((F43/L13)*((F13/M13)*100))+((I43/L13)*((G13/M13)*100))+((H43/L13)*((H13/M13)*100))+((#REF!/L13)*((I13/M13)*100))+(IF((J43/L13)*((J13/M13)*100)&gt;(K43/L13)*((J13/M13)*100),(J43/L13)*((J13/M13)*100),(K43/L13)*((J13/M13)*100))))</f>
        <v>#REF!</v>
      </c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39" t="s">
        <v>97</v>
      </c>
      <c r="B44" s="40">
        <v>2.21200395E8</v>
      </c>
      <c r="C44" s="41"/>
      <c r="D44" s="42" t="s">
        <v>143</v>
      </c>
      <c r="E44" s="130"/>
      <c r="F44" s="45"/>
      <c r="G44" s="164">
        <v>80.0</v>
      </c>
      <c r="H44" s="45"/>
      <c r="I44" s="44">
        <v>80.0</v>
      </c>
      <c r="J44" s="45"/>
      <c r="K44" s="46"/>
      <c r="L44" s="47" t="str">
        <f t="shared" si="1"/>
        <v>#REF!</v>
      </c>
      <c r="M44" s="48" t="str">
        <f t="shared" si="2"/>
        <v>#REF!</v>
      </c>
      <c r="N44" s="49" t="str">
        <f t="shared" si="3"/>
        <v>#REF!</v>
      </c>
      <c r="O44" s="46" t="s">
        <v>39</v>
      </c>
      <c r="P44" s="45">
        <v>0.0</v>
      </c>
      <c r="Q44" s="47" t="str">
        <f>IF(L13&gt;0,((E44/L13)*((E13/M13)*100))+((F44/L13)*((F13/M13)*100))+((I44/L13)*((G13/M13)*100))+((H44/L13)*((H13/M13)*100))+((#REF!/L13)*((I13/M13)*100))+(IF((J44/L13)*((J13/M13)*100)&gt;(K44/L13)*((J13/M13)*100),(J44/L13)*((J13/M13)*100),(K44/L13)*((J13/M13)*100))))</f>
        <v>#REF!</v>
      </c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39" t="s">
        <v>145</v>
      </c>
      <c r="B45" s="40">
        <v>2.21200397E8</v>
      </c>
      <c r="C45" s="41"/>
      <c r="D45" s="42" t="s">
        <v>144</v>
      </c>
      <c r="E45" s="130"/>
      <c r="F45" s="45"/>
      <c r="G45" s="164">
        <v>80.0</v>
      </c>
      <c r="H45" s="45"/>
      <c r="I45" s="44">
        <v>80.0</v>
      </c>
      <c r="J45" s="45"/>
      <c r="K45" s="46"/>
      <c r="L45" s="47" t="str">
        <f t="shared" si="1"/>
        <v>#REF!</v>
      </c>
      <c r="M45" s="48" t="str">
        <f t="shared" si="2"/>
        <v>#REF!</v>
      </c>
      <c r="N45" s="49" t="str">
        <f t="shared" si="3"/>
        <v>#REF!</v>
      </c>
      <c r="O45" s="46" t="s">
        <v>39</v>
      </c>
      <c r="P45" s="45">
        <v>0.0</v>
      </c>
      <c r="Q45" s="47" t="str">
        <f>IF(L13&gt;0,((E45/L13)*((E13/M13)*100))+((F45/L13)*((F13/M13)*100))+((I45/L13)*((G13/M13)*100))+((H45/L13)*((H13/M13)*100))+((#REF!/L13)*((I13/M13)*100))+(IF((J45/L13)*((J13/M13)*100)&gt;(K45/L13)*((J13/M13)*100),(J45/L13)*((J13/M13)*100),(K45/L13)*((J13/M13)*100))))</f>
        <v>#REF!</v>
      </c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39" t="s">
        <v>147</v>
      </c>
      <c r="B46" s="40">
        <v>2.21200398E8</v>
      </c>
      <c r="C46" s="41"/>
      <c r="D46" s="42" t="s">
        <v>146</v>
      </c>
      <c r="E46" s="130"/>
      <c r="F46" s="45"/>
      <c r="G46" s="164">
        <v>80.0</v>
      </c>
      <c r="H46" s="45"/>
      <c r="I46" s="44">
        <v>80.0</v>
      </c>
      <c r="J46" s="45"/>
      <c r="K46" s="46"/>
      <c r="L46" s="47" t="str">
        <f t="shared" si="1"/>
        <v>#REF!</v>
      </c>
      <c r="M46" s="48" t="str">
        <f t="shared" si="2"/>
        <v>#REF!</v>
      </c>
      <c r="N46" s="49" t="str">
        <f t="shared" si="3"/>
        <v>#REF!</v>
      </c>
      <c r="O46" s="46" t="s">
        <v>39</v>
      </c>
      <c r="P46" s="45">
        <v>0.0</v>
      </c>
      <c r="Q46" s="47" t="str">
        <f>IF(L13&gt;0,((E46/L13)*((E13/M13)*100))+((F46/L13)*((F13/M13)*100))+((I46/L13)*((G13/M13)*100))+((H46/L13)*((H13/M13)*100))+((#REF!/L13)*((I13/M13)*100))+(IF((J46/L13)*((J13/M13)*100)&gt;(K46/L13)*((J13/M13)*100),(J46/L13)*((J13/M13)*100),(K46/L13)*((J13/M13)*100))))</f>
        <v>#REF!</v>
      </c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39" t="s">
        <v>149</v>
      </c>
      <c r="B47" s="40">
        <v>2.212004E8</v>
      </c>
      <c r="C47" s="41"/>
      <c r="D47" s="42" t="s">
        <v>148</v>
      </c>
      <c r="E47" s="130"/>
      <c r="F47" s="45"/>
      <c r="G47" s="164">
        <v>80.0</v>
      </c>
      <c r="H47" s="45"/>
      <c r="I47" s="44">
        <v>80.0</v>
      </c>
      <c r="J47" s="45"/>
      <c r="K47" s="46"/>
      <c r="L47" s="47" t="str">
        <f t="shared" si="1"/>
        <v>#REF!</v>
      </c>
      <c r="M47" s="48" t="str">
        <f t="shared" si="2"/>
        <v>#REF!</v>
      </c>
      <c r="N47" s="49" t="str">
        <f t="shared" si="3"/>
        <v>#REF!</v>
      </c>
      <c r="O47" s="46" t="s">
        <v>39</v>
      </c>
      <c r="P47" s="45">
        <v>0.0</v>
      </c>
      <c r="Q47" s="47" t="str">
        <f>IF(L13&gt;0,((E47/L13)*((E13/M13)*100))+((F47/L13)*((F13/M13)*100))+((I47/L13)*((G13/M13)*100))+((H47/L13)*((H13/M13)*100))+((#REF!/L13)*((I13/M13)*100))+(IF((J47/L13)*((J13/M13)*100)&gt;(K47/L13)*((J13/M13)*100),(J47/L13)*((J13/M13)*100),(K47/L13)*((J13/M13)*100))))</f>
        <v>#REF!</v>
      </c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70" t="s">
        <v>154</v>
      </c>
      <c r="B48" s="40">
        <v>2.21200401E8</v>
      </c>
      <c r="C48" s="2"/>
      <c r="D48" s="42" t="s">
        <v>150</v>
      </c>
      <c r="E48" s="135"/>
      <c r="F48" s="73"/>
      <c r="G48" s="164">
        <v>80.0</v>
      </c>
      <c r="H48" s="73"/>
      <c r="I48" s="44">
        <v>80.0</v>
      </c>
      <c r="J48" s="73"/>
      <c r="K48" s="74"/>
      <c r="L48" s="75" t="str">
        <f t="shared" si="1"/>
        <v>#REF!</v>
      </c>
      <c r="M48" s="76" t="str">
        <f t="shared" si="2"/>
        <v>#REF!</v>
      </c>
      <c r="N48" s="77" t="str">
        <f t="shared" si="3"/>
        <v>#REF!</v>
      </c>
      <c r="O48" s="74" t="s">
        <v>39</v>
      </c>
      <c r="P48" s="73">
        <v>0.0</v>
      </c>
      <c r="Q48" s="75" t="str">
        <f>IF(L13&gt;0,((E48/L13)*((E13/M13)*100))+((F48/L13)*((F13/M13)*100))+((I48/L13)*((G13/M13)*100))+((H48/L13)*((H13/M13)*100))+((#REF!/L13)*((I13/M13)*100))+(IF((J48/L13)*((J13/M13)*100)&gt;(K48/L13)*((J13/M13)*100),(J48/L13)*((J13/M13)*100),(K48/L13)*((J13/M13)*100))))</f>
        <v>#REF!</v>
      </c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5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"/>
    </row>
    <row r="50" ht="12.75" customHeight="1">
      <c r="A50" s="2"/>
      <c r="B50" s="2"/>
      <c r="C50" s="2"/>
      <c r="D50" s="53" t="s">
        <v>99</v>
      </c>
      <c r="E50" s="53" t="s">
        <v>100</v>
      </c>
      <c r="F50" s="53" t="s">
        <v>101</v>
      </c>
      <c r="G50" s="2"/>
      <c r="H50" s="2"/>
      <c r="I50" s="2"/>
      <c r="J50" s="54"/>
      <c r="K50" s="54"/>
      <c r="L50" s="54"/>
      <c r="M50" s="2"/>
      <c r="N50" s="2"/>
      <c r="O50" s="2"/>
      <c r="P50" s="2"/>
      <c r="Q50" s="3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55" t="s">
        <v>102</v>
      </c>
      <c r="E51" s="55">
        <f>COUNTIF(N14:N48,"A")</f>
        <v>0</v>
      </c>
      <c r="F51" s="56">
        <f t="shared" ref="F51:F58" si="4">E51/$A$48</f>
        <v>0</v>
      </c>
      <c r="G51" s="2"/>
      <c r="H51" s="2"/>
      <c r="I51" s="2"/>
      <c r="J51" s="57"/>
      <c r="K51" s="57"/>
      <c r="L51" s="57"/>
      <c r="M51" s="2"/>
      <c r="N51" s="2"/>
      <c r="O51" s="2"/>
      <c r="P51" s="2"/>
      <c r="Q51" s="3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55" t="s">
        <v>103</v>
      </c>
      <c r="E52" s="55">
        <f>COUNTIF(N14:N48,"AB")</f>
        <v>0</v>
      </c>
      <c r="F52" s="56">
        <f t="shared" si="4"/>
        <v>0</v>
      </c>
      <c r="G52" s="2"/>
      <c r="H52" s="2"/>
      <c r="I52" s="2"/>
      <c r="J52" s="57"/>
      <c r="K52" s="57"/>
      <c r="L52" s="57"/>
      <c r="M52" s="2"/>
      <c r="N52" s="2"/>
      <c r="O52" s="2"/>
      <c r="P52" s="2"/>
      <c r="Q52" s="3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55" t="s">
        <v>104</v>
      </c>
      <c r="E53" s="55">
        <f>COUNTIF(N14:N48,"B")</f>
        <v>0</v>
      </c>
      <c r="F53" s="56">
        <f t="shared" si="4"/>
        <v>0</v>
      </c>
      <c r="G53" s="2"/>
      <c r="H53" s="2"/>
      <c r="I53" s="2"/>
      <c r="J53" s="57"/>
      <c r="K53" s="57"/>
      <c r="L53" s="57"/>
      <c r="M53" s="2"/>
      <c r="N53" s="2"/>
      <c r="O53" s="2"/>
      <c r="P53" s="2"/>
      <c r="Q53" s="3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55" t="s">
        <v>105</v>
      </c>
      <c r="E54" s="55">
        <f>COUNTIF(N14:N48,"BC")</f>
        <v>0</v>
      </c>
      <c r="F54" s="56">
        <f t="shared" si="4"/>
        <v>0</v>
      </c>
      <c r="G54" s="2"/>
      <c r="H54" s="2"/>
      <c r="I54" s="2"/>
      <c r="J54" s="57"/>
      <c r="K54" s="57"/>
      <c r="L54" s="57"/>
      <c r="M54" s="2"/>
      <c r="N54" s="2"/>
      <c r="O54" s="2"/>
      <c r="P54" s="2"/>
      <c r="Q54" s="3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55" t="s">
        <v>106</v>
      </c>
      <c r="E55" s="55">
        <f>COUNTIF(N14:N48,"C")</f>
        <v>0</v>
      </c>
      <c r="F55" s="56">
        <f t="shared" si="4"/>
        <v>0</v>
      </c>
      <c r="G55" s="2"/>
      <c r="H55" s="2"/>
      <c r="I55" s="2"/>
      <c r="J55" s="57"/>
      <c r="K55" s="57"/>
      <c r="L55" s="57"/>
      <c r="M55" s="2"/>
      <c r="N55" s="2"/>
      <c r="O55" s="2"/>
      <c r="P55" s="2"/>
      <c r="Q55" s="3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55" t="s">
        <v>107</v>
      </c>
      <c r="E56" s="55">
        <f>COUNTIF(N14:N48,"D")</f>
        <v>0</v>
      </c>
      <c r="F56" s="56">
        <f t="shared" si="4"/>
        <v>0</v>
      </c>
      <c r="G56" s="2"/>
      <c r="H56" s="2"/>
      <c r="I56" s="2"/>
      <c r="J56" s="57"/>
      <c r="K56" s="57"/>
      <c r="L56" s="57"/>
      <c r="M56" s="2"/>
      <c r="N56" s="2"/>
      <c r="O56" s="2"/>
      <c r="P56" s="2"/>
      <c r="Q56" s="3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55" t="s">
        <v>108</v>
      </c>
      <c r="E57" s="55">
        <f>COUNTIF(N14:N48,"E")</f>
        <v>0</v>
      </c>
      <c r="F57" s="56">
        <f t="shared" si="4"/>
        <v>0</v>
      </c>
      <c r="G57" s="2"/>
      <c r="H57" s="2"/>
      <c r="I57" s="2"/>
      <c r="J57" s="57"/>
      <c r="K57" s="57"/>
      <c r="L57" s="57"/>
      <c r="M57" s="2"/>
      <c r="N57" s="2"/>
      <c r="O57" s="2"/>
      <c r="P57" s="2"/>
      <c r="Q57" s="3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58" t="s">
        <v>109</v>
      </c>
      <c r="E58" s="55">
        <f>SUM(E51:E57)</f>
        <v>0</v>
      </c>
      <c r="F58" s="56">
        <f t="shared" si="4"/>
        <v>0</v>
      </c>
      <c r="G58" s="2"/>
      <c r="H58" s="2"/>
      <c r="I58" s="2"/>
      <c r="J58" s="57"/>
      <c r="K58" s="57"/>
      <c r="L58" s="57"/>
      <c r="M58" s="2"/>
      <c r="N58" s="2"/>
      <c r="O58" s="2"/>
      <c r="P58" s="2"/>
      <c r="Q58" s="3"/>
      <c r="R58" s="2"/>
      <c r="S58" s="2"/>
      <c r="T58" s="2"/>
      <c r="U58" s="2"/>
      <c r="V58" s="2"/>
      <c r="W58" s="2"/>
      <c r="X58" s="2"/>
      <c r="Y58" s="2"/>
      <c r="Z58" s="2"/>
    </row>
    <row r="59" ht="21.75" customHeight="1">
      <c r="A59" s="59"/>
      <c r="B59" s="59"/>
      <c r="C59" s="59"/>
      <c r="D59" s="59"/>
      <c r="E59" s="59"/>
      <c r="F59" s="59"/>
      <c r="G59" s="60"/>
      <c r="H59" s="60"/>
      <c r="I59" s="61"/>
      <c r="J59" s="61"/>
      <c r="K59" s="61"/>
      <c r="L59" s="61"/>
      <c r="M59" s="59"/>
      <c r="N59" s="59"/>
      <c r="O59" s="59"/>
      <c r="P59" s="59"/>
      <c r="Q59" s="62"/>
      <c r="R59" s="59"/>
      <c r="S59" s="59"/>
      <c r="T59" s="59"/>
      <c r="U59" s="59"/>
      <c r="V59" s="59"/>
      <c r="W59" s="59"/>
      <c r="X59" s="59"/>
      <c r="Y59" s="59"/>
      <c r="Z59" s="59"/>
    </row>
    <row r="60" ht="21.75" customHeight="1">
      <c r="A60" s="59"/>
      <c r="B60" s="59"/>
      <c r="C60" s="59"/>
      <c r="D60" s="59"/>
      <c r="E60" s="59"/>
      <c r="F60" s="59"/>
      <c r="G60" s="60"/>
      <c r="H60" s="60"/>
      <c r="I60" s="59" t="s">
        <v>110</v>
      </c>
      <c r="J60" s="59"/>
      <c r="K60" s="59"/>
      <c r="L60" s="59"/>
      <c r="M60" s="59"/>
      <c r="N60" s="59"/>
      <c r="O60" s="59"/>
      <c r="P60" s="59"/>
      <c r="Q60" s="62"/>
      <c r="R60" s="59"/>
      <c r="S60" s="59"/>
      <c r="T60" s="59"/>
      <c r="U60" s="59"/>
      <c r="V60" s="59"/>
      <c r="W60" s="59"/>
      <c r="X60" s="59"/>
      <c r="Y60" s="59"/>
      <c r="Z60" s="59"/>
    </row>
    <row r="61" ht="12.75" customHeight="1">
      <c r="A61" s="59"/>
      <c r="B61" s="59"/>
      <c r="C61" s="59"/>
      <c r="D61" s="59"/>
      <c r="E61" s="60"/>
      <c r="F61" s="61"/>
      <c r="G61" s="59"/>
      <c r="H61" s="59"/>
      <c r="I61" s="59" t="s">
        <v>111</v>
      </c>
      <c r="J61" s="59"/>
      <c r="K61" s="59"/>
      <c r="L61" s="59"/>
      <c r="M61" s="59"/>
      <c r="N61" s="59"/>
      <c r="O61" s="59"/>
      <c r="P61" s="59"/>
      <c r="Q61" s="62"/>
      <c r="R61" s="59"/>
      <c r="S61" s="59"/>
      <c r="T61" s="59"/>
      <c r="U61" s="59"/>
      <c r="V61" s="59"/>
      <c r="W61" s="59"/>
      <c r="X61" s="59"/>
      <c r="Y61" s="59"/>
      <c r="Z61" s="59"/>
    </row>
    <row r="62" ht="12.75" customHeight="1">
      <c r="A62" s="59"/>
      <c r="B62" s="59"/>
      <c r="C62" s="59"/>
      <c r="D62" s="63"/>
      <c r="E62" s="60"/>
      <c r="F62" s="61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2"/>
      <c r="R62" s="59"/>
      <c r="S62" s="59"/>
      <c r="T62" s="59"/>
      <c r="U62" s="59"/>
      <c r="V62" s="59"/>
      <c r="W62" s="59"/>
      <c r="X62" s="59"/>
      <c r="Y62" s="59"/>
      <c r="Z62" s="59"/>
    </row>
    <row r="63" ht="12.75" customHeight="1">
      <c r="A63" s="63"/>
      <c r="B63" s="59"/>
      <c r="C63" s="59"/>
      <c r="D63" s="63"/>
      <c r="E63" s="60"/>
      <c r="F63" s="61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62"/>
      <c r="R63" s="59"/>
      <c r="S63" s="59"/>
      <c r="T63" s="59"/>
      <c r="U63" s="59"/>
      <c r="V63" s="59"/>
      <c r="W63" s="59"/>
      <c r="X63" s="59"/>
      <c r="Y63" s="59"/>
      <c r="Z63" s="59"/>
    </row>
    <row r="64" ht="12.75" customHeight="1">
      <c r="A64" s="63"/>
      <c r="B64" s="59"/>
      <c r="C64" s="59"/>
      <c r="D64" s="63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62"/>
      <c r="R64" s="59"/>
      <c r="S64" s="59"/>
      <c r="T64" s="59"/>
      <c r="U64" s="59"/>
      <c r="V64" s="59"/>
      <c r="W64" s="59"/>
      <c r="X64" s="59"/>
      <c r="Y64" s="59"/>
      <c r="Z64" s="59"/>
    </row>
    <row r="65" ht="12.75" customHeight="1">
      <c r="A65" s="63"/>
      <c r="B65" s="59"/>
      <c r="C65" s="59"/>
      <c r="D65" s="59"/>
      <c r="E65" s="59"/>
      <c r="F65" s="59"/>
      <c r="G65" s="59"/>
      <c r="H65" s="59"/>
      <c r="I65" s="59" t="s">
        <v>206</v>
      </c>
      <c r="J65" s="59"/>
      <c r="K65" s="59"/>
      <c r="L65" s="59"/>
      <c r="M65" s="59"/>
      <c r="N65" s="59"/>
      <c r="O65" s="59"/>
      <c r="P65" s="59"/>
      <c r="Q65" s="62"/>
      <c r="R65" s="59"/>
      <c r="S65" s="59"/>
      <c r="T65" s="59"/>
      <c r="U65" s="59"/>
      <c r="V65" s="59"/>
      <c r="W65" s="59"/>
      <c r="X65" s="59"/>
      <c r="Y65" s="59"/>
      <c r="Z65" s="59"/>
    </row>
    <row r="66" ht="12.75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62"/>
      <c r="R66" s="59"/>
      <c r="S66" s="59"/>
      <c r="T66" s="59"/>
      <c r="U66" s="59"/>
      <c r="V66" s="59"/>
      <c r="W66" s="59"/>
      <c r="X66" s="59"/>
      <c r="Y66" s="59"/>
      <c r="Z66" s="59"/>
    </row>
    <row r="67" ht="12.75" customHeight="1">
      <c r="A67" s="59" t="s">
        <v>180</v>
      </c>
      <c r="B67" s="59"/>
      <c r="C67" s="59"/>
      <c r="D67" s="59"/>
    </row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1:A12"/>
    <mergeCell ref="B11:B12"/>
    <mergeCell ref="C11:C12"/>
    <mergeCell ref="D11:D12"/>
    <mergeCell ref="E11:I11"/>
    <mergeCell ref="J11:L11"/>
    <mergeCell ref="M11:N11"/>
    <mergeCell ref="A13:D13"/>
  </mergeCells>
  <printOptions/>
  <pageMargins bottom="0.1968503937007874" footer="0.0" header="0.0" left="0.5118110236220472" right="0.31496062992125984" top="0.35433070866141736"/>
  <pageSetup paperSize="9" orientation="landscape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2.71"/>
    <col customWidth="1" min="3" max="3" width="1.71"/>
    <col customWidth="1" min="4" max="4" width="37.43"/>
    <col customWidth="1" min="5" max="5" width="7.71"/>
    <col customWidth="1" min="6" max="6" width="8.0"/>
    <col customWidth="1" min="7" max="7" width="7.0"/>
    <col customWidth="1" min="8" max="8" width="10.57"/>
    <col customWidth="1" min="9" max="9" width="7.14"/>
    <col customWidth="1" min="10" max="10" width="7.29"/>
    <col customWidth="1" min="11" max="11" width="0.43"/>
    <col customWidth="1" min="12" max="14" width="8.71"/>
    <col customWidth="1" min="15" max="15" width="2.14"/>
    <col customWidth="1" min="16" max="16" width="7.29"/>
    <col customWidth="1" min="17" max="17" width="7.14"/>
    <col customWidth="1" min="18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ht="14.25" customHeight="1">
      <c r="A4" s="4" t="s">
        <v>4</v>
      </c>
      <c r="B4" s="2"/>
      <c r="C4" s="4" t="s">
        <v>2</v>
      </c>
      <c r="D4" s="8" t="s">
        <v>44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ht="14.25" customHeight="1">
      <c r="A7" s="4" t="s">
        <v>10</v>
      </c>
      <c r="B7" s="2"/>
      <c r="C7" s="4" t="s">
        <v>2</v>
      </c>
      <c r="D7" s="8" t="s">
        <v>11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ht="14.25" customHeight="1">
      <c r="A8" s="4" t="s">
        <v>12</v>
      </c>
      <c r="B8" s="2"/>
      <c r="C8" s="4" t="s">
        <v>2</v>
      </c>
      <c r="D8" s="9" t="s">
        <v>213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ht="14.25" customHeight="1">
      <c r="A9" s="4" t="s">
        <v>14</v>
      </c>
      <c r="B9" s="2"/>
      <c r="C9" s="4" t="s">
        <v>2</v>
      </c>
      <c r="D9" s="9" t="s">
        <v>15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2"/>
      <c r="Q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6"/>
      <c r="J11" s="17" t="s">
        <v>22</v>
      </c>
      <c r="K11" s="18"/>
      <c r="L11" s="19"/>
      <c r="M11" s="20" t="s">
        <v>23</v>
      </c>
      <c r="N11" s="21"/>
      <c r="O11" s="22"/>
      <c r="P11" s="22"/>
      <c r="Q11" s="23"/>
      <c r="R11" s="24"/>
      <c r="S11" s="24"/>
      <c r="T11" s="24"/>
      <c r="U11" s="24"/>
      <c r="V11" s="24"/>
      <c r="W11" s="24"/>
      <c r="X11" s="24"/>
      <c r="Y11" s="24"/>
      <c r="Z11" s="24"/>
    </row>
    <row r="12" ht="25.5" customHeight="1">
      <c r="A12" s="25"/>
      <c r="B12" s="25"/>
      <c r="C12" s="25"/>
      <c r="D12" s="26"/>
      <c r="E12" s="27" t="s">
        <v>24</v>
      </c>
      <c r="F12" s="28" t="s">
        <v>25</v>
      </c>
      <c r="G12" s="28" t="s">
        <v>26</v>
      </c>
      <c r="H12" s="27" t="s">
        <v>27</v>
      </c>
      <c r="I12" s="27" t="s">
        <v>28</v>
      </c>
      <c r="J12" s="28" t="s">
        <v>29</v>
      </c>
      <c r="K12" s="29" t="s">
        <v>30</v>
      </c>
      <c r="L12" s="30" t="s">
        <v>31</v>
      </c>
      <c r="M12" s="31" t="s">
        <v>32</v>
      </c>
      <c r="N12" s="31" t="s">
        <v>33</v>
      </c>
      <c r="O12" s="22"/>
      <c r="P12" s="22"/>
      <c r="Q12" s="23"/>
      <c r="R12" s="24"/>
      <c r="S12" s="24"/>
      <c r="T12" s="24"/>
      <c r="U12" s="24"/>
      <c r="V12" s="24"/>
      <c r="W12" s="24"/>
      <c r="X12" s="24"/>
      <c r="Y12" s="24"/>
      <c r="Z12" s="24"/>
    </row>
    <row r="13" ht="14.25" customHeight="1">
      <c r="A13" s="32" t="s">
        <v>34</v>
      </c>
      <c r="B13" s="15"/>
      <c r="C13" s="15"/>
      <c r="D13" s="16"/>
      <c r="E13" s="33">
        <v>10.0</v>
      </c>
      <c r="F13" s="33">
        <v>20.0</v>
      </c>
      <c r="G13" s="33">
        <v>20.0</v>
      </c>
      <c r="H13" s="33"/>
      <c r="I13" s="33">
        <v>20.0</v>
      </c>
      <c r="J13" s="33">
        <v>30.0</v>
      </c>
      <c r="K13" s="34"/>
      <c r="L13" s="35">
        <v>100.0</v>
      </c>
      <c r="M13" s="33">
        <f>INT(E13)+INT(F13)+INT(G13)+INT(H13)+INT(I13)+INT(J13)</f>
        <v>100</v>
      </c>
      <c r="N13" s="33"/>
      <c r="O13" s="34"/>
      <c r="P13" s="36" t="s">
        <v>35</v>
      </c>
      <c r="Q13" s="37" t="s">
        <v>36</v>
      </c>
      <c r="R13" s="38"/>
      <c r="S13" s="38"/>
      <c r="T13" s="38"/>
      <c r="U13" s="38"/>
      <c r="V13" s="38"/>
      <c r="W13" s="38"/>
      <c r="X13" s="38"/>
      <c r="Y13" s="38"/>
      <c r="Z13" s="38"/>
    </row>
    <row r="14" ht="24.0" customHeight="1">
      <c r="A14" s="39" t="s">
        <v>37</v>
      </c>
      <c r="B14" s="40">
        <v>2.11200309E8</v>
      </c>
      <c r="C14" s="41"/>
      <c r="D14" s="42" t="s">
        <v>114</v>
      </c>
      <c r="E14" s="130"/>
      <c r="F14" s="45"/>
      <c r="G14" s="45"/>
      <c r="H14" s="45"/>
      <c r="I14" s="45"/>
      <c r="J14" s="45"/>
      <c r="K14" s="46"/>
      <c r="L14" s="47">
        <f t="shared" ref="L14:L61" si="1">IF(INT(Q14)=0,P14,IF(INT(P14)&gt;INT(Q14),P14,Q14))</f>
        <v>0</v>
      </c>
      <c r="M14" s="48">
        <f t="shared" ref="M14:M61" si="2">L14</f>
        <v>0</v>
      </c>
      <c r="N14" s="49" t="str">
        <f t="shared" ref="N14:N61" si="3">IF(M14&gt;=80,"A",IF(M14&gt;=75,"AB",IF(M14&gt;=70,"B",IF(M14&gt;=65,"BC",IF(M14&gt;=60,"C",IF(M14&gt;=50,"D","E"))))))</f>
        <v>E</v>
      </c>
      <c r="O14" s="46" t="s">
        <v>39</v>
      </c>
      <c r="P14" s="45">
        <v>0.0</v>
      </c>
      <c r="Q14" s="47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0</v>
      </c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39" t="s">
        <v>40</v>
      </c>
      <c r="B15" s="40">
        <v>2.11200311E8</v>
      </c>
      <c r="C15" s="41"/>
      <c r="D15" s="42" t="s">
        <v>115</v>
      </c>
      <c r="E15" s="130"/>
      <c r="F15" s="45"/>
      <c r="G15" s="45"/>
      <c r="H15" s="45"/>
      <c r="I15" s="45"/>
      <c r="J15" s="45"/>
      <c r="K15" s="46"/>
      <c r="L15" s="47">
        <f t="shared" si="1"/>
        <v>0</v>
      </c>
      <c r="M15" s="48">
        <f t="shared" si="2"/>
        <v>0</v>
      </c>
      <c r="N15" s="49" t="str">
        <f t="shared" si="3"/>
        <v>E</v>
      </c>
      <c r="O15" s="46" t="s">
        <v>39</v>
      </c>
      <c r="P15" s="45">
        <v>0.0</v>
      </c>
      <c r="Q15" s="47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0</v>
      </c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39" t="s">
        <v>42</v>
      </c>
      <c r="B16" s="40">
        <v>2.21200341E8</v>
      </c>
      <c r="C16" s="41"/>
      <c r="D16" s="42" t="s">
        <v>116</v>
      </c>
      <c r="E16" s="130"/>
      <c r="F16" s="45"/>
      <c r="G16" s="45"/>
      <c r="H16" s="45"/>
      <c r="I16" s="45"/>
      <c r="J16" s="45"/>
      <c r="K16" s="46"/>
      <c r="L16" s="47">
        <f t="shared" si="1"/>
        <v>0</v>
      </c>
      <c r="M16" s="48">
        <f t="shared" si="2"/>
        <v>0</v>
      </c>
      <c r="N16" s="49" t="str">
        <f t="shared" si="3"/>
        <v>E</v>
      </c>
      <c r="O16" s="46" t="s">
        <v>39</v>
      </c>
      <c r="P16" s="45">
        <v>0.0</v>
      </c>
      <c r="Q16" s="47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0</v>
      </c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39" t="s">
        <v>44</v>
      </c>
      <c r="B17" s="40">
        <v>2.21200343E8</v>
      </c>
      <c r="C17" s="41"/>
      <c r="D17" s="42" t="s">
        <v>117</v>
      </c>
      <c r="E17" s="130"/>
      <c r="F17" s="45"/>
      <c r="G17" s="45"/>
      <c r="H17" s="45"/>
      <c r="I17" s="45"/>
      <c r="J17" s="45"/>
      <c r="K17" s="46"/>
      <c r="L17" s="47">
        <f t="shared" si="1"/>
        <v>0</v>
      </c>
      <c r="M17" s="48">
        <f t="shared" si="2"/>
        <v>0</v>
      </c>
      <c r="N17" s="49" t="str">
        <f t="shared" si="3"/>
        <v>E</v>
      </c>
      <c r="O17" s="46" t="s">
        <v>39</v>
      </c>
      <c r="P17" s="45">
        <v>0.0</v>
      </c>
      <c r="Q17" s="47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0</v>
      </c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39" t="s">
        <v>46</v>
      </c>
      <c r="B18" s="40">
        <v>2.21200345E8</v>
      </c>
      <c r="C18" s="41"/>
      <c r="D18" s="42" t="s">
        <v>118</v>
      </c>
      <c r="E18" s="130"/>
      <c r="F18" s="45"/>
      <c r="G18" s="45"/>
      <c r="H18" s="45"/>
      <c r="I18" s="45"/>
      <c r="J18" s="45"/>
      <c r="K18" s="46"/>
      <c r="L18" s="47">
        <f t="shared" si="1"/>
        <v>0</v>
      </c>
      <c r="M18" s="48">
        <f t="shared" si="2"/>
        <v>0</v>
      </c>
      <c r="N18" s="49" t="str">
        <f t="shared" si="3"/>
        <v>E</v>
      </c>
      <c r="O18" s="46" t="s">
        <v>39</v>
      </c>
      <c r="P18" s="45">
        <v>0.0</v>
      </c>
      <c r="Q18" s="47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0</v>
      </c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39" t="s">
        <v>5</v>
      </c>
      <c r="B19" s="40">
        <v>2.21200347E8</v>
      </c>
      <c r="C19" s="41"/>
      <c r="D19" s="42" t="s">
        <v>119</v>
      </c>
      <c r="E19" s="130"/>
      <c r="F19" s="45"/>
      <c r="G19" s="45"/>
      <c r="H19" s="45"/>
      <c r="I19" s="45"/>
      <c r="J19" s="45"/>
      <c r="K19" s="46"/>
      <c r="L19" s="47">
        <f t="shared" si="1"/>
        <v>0</v>
      </c>
      <c r="M19" s="48">
        <f t="shared" si="2"/>
        <v>0</v>
      </c>
      <c r="N19" s="49" t="str">
        <f t="shared" si="3"/>
        <v>E</v>
      </c>
      <c r="O19" s="46" t="s">
        <v>39</v>
      </c>
      <c r="P19" s="45">
        <v>0.0</v>
      </c>
      <c r="Q19" s="47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0</v>
      </c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39" t="s">
        <v>49</v>
      </c>
      <c r="B20" s="40">
        <v>2.2120035E8</v>
      </c>
      <c r="C20" s="41"/>
      <c r="D20" s="42" t="s">
        <v>120</v>
      </c>
      <c r="E20" s="130"/>
      <c r="F20" s="45"/>
      <c r="G20" s="45"/>
      <c r="H20" s="45"/>
      <c r="I20" s="45"/>
      <c r="J20" s="45"/>
      <c r="K20" s="46"/>
      <c r="L20" s="47">
        <f t="shared" si="1"/>
        <v>0</v>
      </c>
      <c r="M20" s="48">
        <f t="shared" si="2"/>
        <v>0</v>
      </c>
      <c r="N20" s="49" t="str">
        <f t="shared" si="3"/>
        <v>E</v>
      </c>
      <c r="O20" s="46" t="s">
        <v>39</v>
      </c>
      <c r="P20" s="45">
        <v>0.0</v>
      </c>
      <c r="Q20" s="47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0</v>
      </c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39" t="s">
        <v>51</v>
      </c>
      <c r="B21" s="40">
        <v>2.21200354E8</v>
      </c>
      <c r="C21" s="41"/>
      <c r="D21" s="42" t="s">
        <v>121</v>
      </c>
      <c r="E21" s="130"/>
      <c r="F21" s="45"/>
      <c r="G21" s="45"/>
      <c r="H21" s="45"/>
      <c r="I21" s="45"/>
      <c r="J21" s="45"/>
      <c r="K21" s="46"/>
      <c r="L21" s="47">
        <f t="shared" si="1"/>
        <v>0</v>
      </c>
      <c r="M21" s="48">
        <f t="shared" si="2"/>
        <v>0</v>
      </c>
      <c r="N21" s="49" t="str">
        <f t="shared" si="3"/>
        <v>E</v>
      </c>
      <c r="O21" s="46" t="s">
        <v>39</v>
      </c>
      <c r="P21" s="45">
        <v>0.0</v>
      </c>
      <c r="Q21" s="47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0</v>
      </c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39" t="s">
        <v>53</v>
      </c>
      <c r="B22" s="40">
        <v>2.21200361E8</v>
      </c>
      <c r="C22" s="41"/>
      <c r="D22" s="42" t="s">
        <v>122</v>
      </c>
      <c r="E22" s="130"/>
      <c r="F22" s="45"/>
      <c r="G22" s="45"/>
      <c r="H22" s="45"/>
      <c r="I22" s="45"/>
      <c r="J22" s="45"/>
      <c r="K22" s="46"/>
      <c r="L22" s="47">
        <f t="shared" si="1"/>
        <v>0</v>
      </c>
      <c r="M22" s="48">
        <f t="shared" si="2"/>
        <v>0</v>
      </c>
      <c r="N22" s="49" t="str">
        <f t="shared" si="3"/>
        <v>E</v>
      </c>
      <c r="O22" s="46" t="s">
        <v>39</v>
      </c>
      <c r="P22" s="45">
        <v>0.0</v>
      </c>
      <c r="Q22" s="47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0</v>
      </c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39" t="s">
        <v>55</v>
      </c>
      <c r="B23" s="40">
        <v>2.21200365E8</v>
      </c>
      <c r="C23" s="41"/>
      <c r="D23" s="42" t="s">
        <v>123</v>
      </c>
      <c r="E23" s="130"/>
      <c r="F23" s="45"/>
      <c r="G23" s="45"/>
      <c r="H23" s="45"/>
      <c r="I23" s="45"/>
      <c r="J23" s="45"/>
      <c r="K23" s="46"/>
      <c r="L23" s="47">
        <f t="shared" si="1"/>
        <v>0</v>
      </c>
      <c r="M23" s="48">
        <f t="shared" si="2"/>
        <v>0</v>
      </c>
      <c r="N23" s="49" t="str">
        <f t="shared" si="3"/>
        <v>E</v>
      </c>
      <c r="O23" s="46" t="s">
        <v>39</v>
      </c>
      <c r="P23" s="45">
        <v>0.0</v>
      </c>
      <c r="Q23" s="47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0</v>
      </c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39" t="s">
        <v>57</v>
      </c>
      <c r="B24" s="40">
        <v>2.21200369E8</v>
      </c>
      <c r="C24" s="41"/>
      <c r="D24" s="42" t="s">
        <v>124</v>
      </c>
      <c r="E24" s="130"/>
      <c r="F24" s="45"/>
      <c r="G24" s="45"/>
      <c r="H24" s="45"/>
      <c r="I24" s="45"/>
      <c r="J24" s="45"/>
      <c r="K24" s="46"/>
      <c r="L24" s="47">
        <f t="shared" si="1"/>
        <v>0</v>
      </c>
      <c r="M24" s="48">
        <f t="shared" si="2"/>
        <v>0</v>
      </c>
      <c r="N24" s="49" t="str">
        <f t="shared" si="3"/>
        <v>E</v>
      </c>
      <c r="O24" s="46" t="s">
        <v>39</v>
      </c>
      <c r="P24" s="45">
        <v>0.0</v>
      </c>
      <c r="Q24" s="47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0</v>
      </c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39" t="s">
        <v>59</v>
      </c>
      <c r="B25" s="40">
        <v>2.2120037E8</v>
      </c>
      <c r="C25" s="41"/>
      <c r="D25" s="42" t="s">
        <v>125</v>
      </c>
      <c r="E25" s="130"/>
      <c r="F25" s="45"/>
      <c r="G25" s="45"/>
      <c r="H25" s="45"/>
      <c r="I25" s="45"/>
      <c r="J25" s="45"/>
      <c r="K25" s="46"/>
      <c r="L25" s="47">
        <f t="shared" si="1"/>
        <v>0</v>
      </c>
      <c r="M25" s="48">
        <f t="shared" si="2"/>
        <v>0</v>
      </c>
      <c r="N25" s="49" t="str">
        <f t="shared" si="3"/>
        <v>E</v>
      </c>
      <c r="O25" s="46" t="s">
        <v>39</v>
      </c>
      <c r="P25" s="45">
        <v>0.0</v>
      </c>
      <c r="Q25" s="47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0</v>
      </c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39" t="s">
        <v>61</v>
      </c>
      <c r="B26" s="40">
        <v>2.21200374E8</v>
      </c>
      <c r="C26" s="41"/>
      <c r="D26" s="42" t="s">
        <v>126</v>
      </c>
      <c r="E26" s="130"/>
      <c r="F26" s="45"/>
      <c r="G26" s="45"/>
      <c r="H26" s="45"/>
      <c r="I26" s="45"/>
      <c r="J26" s="45"/>
      <c r="K26" s="46"/>
      <c r="L26" s="47">
        <f t="shared" si="1"/>
        <v>0</v>
      </c>
      <c r="M26" s="48">
        <f t="shared" si="2"/>
        <v>0</v>
      </c>
      <c r="N26" s="49" t="str">
        <f t="shared" si="3"/>
        <v>E</v>
      </c>
      <c r="O26" s="46" t="s">
        <v>39</v>
      </c>
      <c r="P26" s="45">
        <v>0.0</v>
      </c>
      <c r="Q26" s="47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0</v>
      </c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39" t="s">
        <v>63</v>
      </c>
      <c r="B27" s="40">
        <v>2.21200375E8</v>
      </c>
      <c r="C27" s="41"/>
      <c r="D27" s="42" t="s">
        <v>127</v>
      </c>
      <c r="E27" s="130"/>
      <c r="F27" s="45"/>
      <c r="G27" s="45"/>
      <c r="H27" s="45"/>
      <c r="I27" s="45"/>
      <c r="J27" s="45"/>
      <c r="K27" s="46"/>
      <c r="L27" s="47">
        <f t="shared" si="1"/>
        <v>0</v>
      </c>
      <c r="M27" s="48">
        <f t="shared" si="2"/>
        <v>0</v>
      </c>
      <c r="N27" s="49" t="str">
        <f t="shared" si="3"/>
        <v>E</v>
      </c>
      <c r="O27" s="46" t="s">
        <v>39</v>
      </c>
      <c r="P27" s="45">
        <v>0.0</v>
      </c>
      <c r="Q27" s="47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0</v>
      </c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39" t="s">
        <v>65</v>
      </c>
      <c r="B28" s="40">
        <v>2.21200377E8</v>
      </c>
      <c r="C28" s="41"/>
      <c r="D28" s="42" t="s">
        <v>128</v>
      </c>
      <c r="E28" s="130"/>
      <c r="F28" s="45"/>
      <c r="G28" s="45"/>
      <c r="H28" s="45"/>
      <c r="I28" s="45"/>
      <c r="J28" s="45"/>
      <c r="K28" s="46"/>
      <c r="L28" s="47">
        <f t="shared" si="1"/>
        <v>0</v>
      </c>
      <c r="M28" s="48">
        <f t="shared" si="2"/>
        <v>0</v>
      </c>
      <c r="N28" s="49" t="str">
        <f t="shared" si="3"/>
        <v>E</v>
      </c>
      <c r="O28" s="46" t="s">
        <v>39</v>
      </c>
      <c r="P28" s="45">
        <v>0.0</v>
      </c>
      <c r="Q28" s="47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0</v>
      </c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39" t="s">
        <v>67</v>
      </c>
      <c r="B29" s="40">
        <v>2.2120038E8</v>
      </c>
      <c r="C29" s="41"/>
      <c r="D29" s="42" t="s">
        <v>129</v>
      </c>
      <c r="E29" s="130"/>
      <c r="F29" s="45"/>
      <c r="G29" s="45"/>
      <c r="H29" s="45"/>
      <c r="I29" s="45"/>
      <c r="J29" s="45"/>
      <c r="K29" s="46"/>
      <c r="L29" s="47">
        <f t="shared" si="1"/>
        <v>0</v>
      </c>
      <c r="M29" s="48">
        <f t="shared" si="2"/>
        <v>0</v>
      </c>
      <c r="N29" s="49" t="str">
        <f t="shared" si="3"/>
        <v>E</v>
      </c>
      <c r="O29" s="46" t="s">
        <v>39</v>
      </c>
      <c r="P29" s="45">
        <v>0.0</v>
      </c>
      <c r="Q29" s="47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0</v>
      </c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39" t="s">
        <v>69</v>
      </c>
      <c r="B30" s="40">
        <v>2.21200382E8</v>
      </c>
      <c r="C30" s="41"/>
      <c r="D30" s="42" t="s">
        <v>130</v>
      </c>
      <c r="E30" s="130"/>
      <c r="F30" s="45"/>
      <c r="G30" s="45"/>
      <c r="H30" s="45"/>
      <c r="I30" s="45"/>
      <c r="J30" s="45"/>
      <c r="K30" s="46"/>
      <c r="L30" s="47">
        <f t="shared" si="1"/>
        <v>0</v>
      </c>
      <c r="M30" s="48">
        <f t="shared" si="2"/>
        <v>0</v>
      </c>
      <c r="N30" s="49" t="str">
        <f t="shared" si="3"/>
        <v>E</v>
      </c>
      <c r="O30" s="46" t="s">
        <v>39</v>
      </c>
      <c r="P30" s="45">
        <v>0.0</v>
      </c>
      <c r="Q30" s="47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0</v>
      </c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39" t="s">
        <v>71</v>
      </c>
      <c r="B31" s="40">
        <v>2.21200383E8</v>
      </c>
      <c r="C31" s="41"/>
      <c r="D31" s="42" t="s">
        <v>131</v>
      </c>
      <c r="E31" s="130"/>
      <c r="F31" s="45"/>
      <c r="G31" s="45"/>
      <c r="H31" s="45"/>
      <c r="I31" s="45"/>
      <c r="J31" s="45"/>
      <c r="K31" s="46"/>
      <c r="L31" s="47">
        <f t="shared" si="1"/>
        <v>0</v>
      </c>
      <c r="M31" s="48">
        <f t="shared" si="2"/>
        <v>0</v>
      </c>
      <c r="N31" s="49" t="str">
        <f t="shared" si="3"/>
        <v>E</v>
      </c>
      <c r="O31" s="46" t="s">
        <v>39</v>
      </c>
      <c r="P31" s="45">
        <v>0.0</v>
      </c>
      <c r="Q31" s="47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0</v>
      </c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39" t="s">
        <v>73</v>
      </c>
      <c r="B32" s="40">
        <v>2.21200384E8</v>
      </c>
      <c r="C32" s="41"/>
      <c r="D32" s="42" t="s">
        <v>132</v>
      </c>
      <c r="E32" s="130"/>
      <c r="F32" s="45"/>
      <c r="G32" s="45"/>
      <c r="H32" s="45"/>
      <c r="I32" s="45"/>
      <c r="J32" s="45"/>
      <c r="K32" s="46"/>
      <c r="L32" s="47">
        <f t="shared" si="1"/>
        <v>0</v>
      </c>
      <c r="M32" s="48">
        <f t="shared" si="2"/>
        <v>0</v>
      </c>
      <c r="N32" s="49" t="str">
        <f t="shared" si="3"/>
        <v>E</v>
      </c>
      <c r="O32" s="46" t="s">
        <v>39</v>
      </c>
      <c r="P32" s="45">
        <v>0.0</v>
      </c>
      <c r="Q32" s="47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0</v>
      </c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39" t="s">
        <v>75</v>
      </c>
      <c r="B33" s="40">
        <v>2.21200385E8</v>
      </c>
      <c r="C33" s="41"/>
      <c r="D33" s="42" t="s">
        <v>133</v>
      </c>
      <c r="E33" s="130"/>
      <c r="F33" s="45"/>
      <c r="G33" s="45"/>
      <c r="H33" s="45"/>
      <c r="I33" s="45"/>
      <c r="J33" s="45"/>
      <c r="K33" s="46"/>
      <c r="L33" s="47">
        <f t="shared" si="1"/>
        <v>0</v>
      </c>
      <c r="M33" s="48">
        <f t="shared" si="2"/>
        <v>0</v>
      </c>
      <c r="N33" s="49" t="str">
        <f t="shared" si="3"/>
        <v>E</v>
      </c>
      <c r="O33" s="46" t="s">
        <v>39</v>
      </c>
      <c r="P33" s="45">
        <v>0.0</v>
      </c>
      <c r="Q33" s="47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0</v>
      </c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39" t="s">
        <v>77</v>
      </c>
      <c r="B34" s="50">
        <v>2.21200386E8</v>
      </c>
      <c r="C34" s="41"/>
      <c r="D34" s="51" t="s">
        <v>134</v>
      </c>
      <c r="E34" s="130"/>
      <c r="F34" s="45"/>
      <c r="G34" s="45"/>
      <c r="H34" s="45"/>
      <c r="I34" s="45"/>
      <c r="J34" s="45"/>
      <c r="K34" s="46"/>
      <c r="L34" s="47">
        <f t="shared" si="1"/>
        <v>0</v>
      </c>
      <c r="M34" s="48">
        <f t="shared" si="2"/>
        <v>0</v>
      </c>
      <c r="N34" s="49" t="str">
        <f t="shared" si="3"/>
        <v>E</v>
      </c>
      <c r="O34" s="46" t="s">
        <v>39</v>
      </c>
      <c r="P34" s="45">
        <v>0.0</v>
      </c>
      <c r="Q34" s="47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0</v>
      </c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39" t="s">
        <v>79</v>
      </c>
      <c r="B35" s="40">
        <v>2.21200387E8</v>
      </c>
      <c r="C35" s="41"/>
      <c r="D35" s="42" t="s">
        <v>135</v>
      </c>
      <c r="E35" s="130"/>
      <c r="F35" s="45"/>
      <c r="G35" s="45"/>
      <c r="H35" s="45"/>
      <c r="I35" s="45"/>
      <c r="J35" s="45"/>
      <c r="K35" s="46"/>
      <c r="L35" s="47">
        <f t="shared" si="1"/>
        <v>0</v>
      </c>
      <c r="M35" s="48">
        <f t="shared" si="2"/>
        <v>0</v>
      </c>
      <c r="N35" s="49" t="str">
        <f t="shared" si="3"/>
        <v>E</v>
      </c>
      <c r="O35" s="46" t="s">
        <v>39</v>
      </c>
      <c r="P35" s="45">
        <v>0.0</v>
      </c>
      <c r="Q35" s="47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0</v>
      </c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39" t="s">
        <v>81</v>
      </c>
      <c r="B36" s="40">
        <v>2.21200388E8</v>
      </c>
      <c r="C36" s="41"/>
      <c r="D36" s="42" t="s">
        <v>136</v>
      </c>
      <c r="E36" s="130"/>
      <c r="F36" s="45"/>
      <c r="G36" s="45"/>
      <c r="H36" s="45"/>
      <c r="I36" s="45"/>
      <c r="J36" s="45"/>
      <c r="K36" s="46"/>
      <c r="L36" s="47">
        <f t="shared" si="1"/>
        <v>0</v>
      </c>
      <c r="M36" s="48">
        <f t="shared" si="2"/>
        <v>0</v>
      </c>
      <c r="N36" s="49" t="str">
        <f t="shared" si="3"/>
        <v>E</v>
      </c>
      <c r="O36" s="46" t="s">
        <v>39</v>
      </c>
      <c r="P36" s="45">
        <v>0.0</v>
      </c>
      <c r="Q36" s="47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0</v>
      </c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39" t="s">
        <v>83</v>
      </c>
      <c r="B37" s="40">
        <v>2.21200389E8</v>
      </c>
      <c r="C37" s="41"/>
      <c r="D37" s="42" t="s">
        <v>137</v>
      </c>
      <c r="E37" s="130"/>
      <c r="F37" s="45"/>
      <c r="G37" s="45"/>
      <c r="H37" s="45"/>
      <c r="I37" s="45"/>
      <c r="J37" s="45"/>
      <c r="K37" s="46"/>
      <c r="L37" s="47">
        <f t="shared" si="1"/>
        <v>0</v>
      </c>
      <c r="M37" s="48">
        <f t="shared" si="2"/>
        <v>0</v>
      </c>
      <c r="N37" s="49" t="str">
        <f t="shared" si="3"/>
        <v>E</v>
      </c>
      <c r="O37" s="46" t="s">
        <v>39</v>
      </c>
      <c r="P37" s="45">
        <v>0.0</v>
      </c>
      <c r="Q37" s="47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0</v>
      </c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39" t="s">
        <v>85</v>
      </c>
      <c r="B38" s="40">
        <v>2.2120039E8</v>
      </c>
      <c r="C38" s="41"/>
      <c r="D38" s="42" t="s">
        <v>138</v>
      </c>
      <c r="E38" s="130"/>
      <c r="F38" s="45"/>
      <c r="G38" s="45"/>
      <c r="H38" s="45"/>
      <c r="I38" s="45"/>
      <c r="J38" s="45"/>
      <c r="K38" s="46"/>
      <c r="L38" s="47">
        <f t="shared" si="1"/>
        <v>0</v>
      </c>
      <c r="M38" s="48">
        <f t="shared" si="2"/>
        <v>0</v>
      </c>
      <c r="N38" s="49" t="str">
        <f t="shared" si="3"/>
        <v>E</v>
      </c>
      <c r="O38" s="46" t="s">
        <v>39</v>
      </c>
      <c r="P38" s="45">
        <v>0.0</v>
      </c>
      <c r="Q38" s="47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0</v>
      </c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39" t="s">
        <v>87</v>
      </c>
      <c r="B39" s="40">
        <v>2.21200391E8</v>
      </c>
      <c r="C39" s="41"/>
      <c r="D39" s="42" t="s">
        <v>139</v>
      </c>
      <c r="E39" s="130"/>
      <c r="F39" s="45"/>
      <c r="G39" s="45"/>
      <c r="H39" s="45"/>
      <c r="I39" s="45"/>
      <c r="J39" s="45"/>
      <c r="K39" s="46"/>
      <c r="L39" s="47">
        <f t="shared" si="1"/>
        <v>0</v>
      </c>
      <c r="M39" s="48">
        <f t="shared" si="2"/>
        <v>0</v>
      </c>
      <c r="N39" s="49" t="str">
        <f t="shared" si="3"/>
        <v>E</v>
      </c>
      <c r="O39" s="46" t="s">
        <v>39</v>
      </c>
      <c r="P39" s="45">
        <v>0.0</v>
      </c>
      <c r="Q39" s="47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0</v>
      </c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39" t="s">
        <v>89</v>
      </c>
      <c r="B40" s="40">
        <v>2.21200392E8</v>
      </c>
      <c r="C40" s="41"/>
      <c r="D40" s="42" t="s">
        <v>140</v>
      </c>
      <c r="E40" s="130"/>
      <c r="F40" s="45"/>
      <c r="G40" s="45"/>
      <c r="H40" s="45"/>
      <c r="I40" s="45"/>
      <c r="J40" s="45"/>
      <c r="K40" s="46"/>
      <c r="L40" s="47">
        <f t="shared" si="1"/>
        <v>0</v>
      </c>
      <c r="M40" s="48">
        <f t="shared" si="2"/>
        <v>0</v>
      </c>
      <c r="N40" s="49" t="str">
        <f t="shared" si="3"/>
        <v>E</v>
      </c>
      <c r="O40" s="46" t="s">
        <v>39</v>
      </c>
      <c r="P40" s="45">
        <v>0.0</v>
      </c>
      <c r="Q40" s="47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0</v>
      </c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39" t="s">
        <v>91</v>
      </c>
      <c r="B41" s="40">
        <v>2.21200393E8</v>
      </c>
      <c r="C41" s="41"/>
      <c r="D41" s="42" t="s">
        <v>141</v>
      </c>
      <c r="E41" s="130"/>
      <c r="F41" s="45"/>
      <c r="G41" s="45"/>
      <c r="H41" s="45"/>
      <c r="I41" s="45"/>
      <c r="J41" s="45"/>
      <c r="K41" s="46"/>
      <c r="L41" s="47">
        <f t="shared" si="1"/>
        <v>0</v>
      </c>
      <c r="M41" s="48">
        <f t="shared" si="2"/>
        <v>0</v>
      </c>
      <c r="N41" s="49" t="str">
        <f t="shared" si="3"/>
        <v>E</v>
      </c>
      <c r="O41" s="46" t="s">
        <v>39</v>
      </c>
      <c r="P41" s="45">
        <v>0.0</v>
      </c>
      <c r="Q41" s="47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0</v>
      </c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39" t="s">
        <v>93</v>
      </c>
      <c r="B42" s="40">
        <v>2.21200394E8</v>
      </c>
      <c r="C42" s="41"/>
      <c r="D42" s="42" t="s">
        <v>142</v>
      </c>
      <c r="E42" s="130"/>
      <c r="F42" s="45"/>
      <c r="G42" s="45"/>
      <c r="H42" s="45"/>
      <c r="I42" s="45"/>
      <c r="J42" s="45"/>
      <c r="K42" s="46"/>
      <c r="L42" s="47">
        <f t="shared" si="1"/>
        <v>0</v>
      </c>
      <c r="M42" s="48">
        <f t="shared" si="2"/>
        <v>0</v>
      </c>
      <c r="N42" s="49" t="str">
        <f t="shared" si="3"/>
        <v>E</v>
      </c>
      <c r="O42" s="46" t="s">
        <v>39</v>
      </c>
      <c r="P42" s="45">
        <v>0.0</v>
      </c>
      <c r="Q42" s="47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0</v>
      </c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39" t="s">
        <v>95</v>
      </c>
      <c r="B43" s="40">
        <v>2.21200395E8</v>
      </c>
      <c r="C43" s="41"/>
      <c r="D43" s="42" t="s">
        <v>143</v>
      </c>
      <c r="E43" s="130"/>
      <c r="F43" s="45"/>
      <c r="G43" s="45"/>
      <c r="H43" s="45"/>
      <c r="I43" s="45"/>
      <c r="J43" s="45"/>
      <c r="K43" s="46"/>
      <c r="L43" s="47">
        <f t="shared" si="1"/>
        <v>0</v>
      </c>
      <c r="M43" s="48">
        <f t="shared" si="2"/>
        <v>0</v>
      </c>
      <c r="N43" s="49" t="str">
        <f t="shared" si="3"/>
        <v>E</v>
      </c>
      <c r="O43" s="46" t="s">
        <v>39</v>
      </c>
      <c r="P43" s="45">
        <v>0.0</v>
      </c>
      <c r="Q43" s="47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0</v>
      </c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39" t="s">
        <v>97</v>
      </c>
      <c r="B44" s="40">
        <v>2.21200397E8</v>
      </c>
      <c r="C44" s="41"/>
      <c r="D44" s="42" t="s">
        <v>144</v>
      </c>
      <c r="E44" s="130"/>
      <c r="F44" s="45"/>
      <c r="G44" s="45"/>
      <c r="H44" s="45"/>
      <c r="I44" s="45"/>
      <c r="J44" s="45"/>
      <c r="K44" s="46"/>
      <c r="L44" s="47">
        <f t="shared" si="1"/>
        <v>0</v>
      </c>
      <c r="M44" s="48">
        <f t="shared" si="2"/>
        <v>0</v>
      </c>
      <c r="N44" s="49" t="str">
        <f t="shared" si="3"/>
        <v>E</v>
      </c>
      <c r="O44" s="46" t="s">
        <v>39</v>
      </c>
      <c r="P44" s="45">
        <v>0.0</v>
      </c>
      <c r="Q44" s="47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0</v>
      </c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39" t="s">
        <v>145</v>
      </c>
      <c r="B45" s="40">
        <v>2.21200398E8</v>
      </c>
      <c r="C45" s="41"/>
      <c r="D45" s="42" t="s">
        <v>146</v>
      </c>
      <c r="E45" s="130"/>
      <c r="F45" s="45"/>
      <c r="G45" s="45"/>
      <c r="H45" s="45"/>
      <c r="I45" s="45"/>
      <c r="J45" s="45"/>
      <c r="K45" s="46"/>
      <c r="L45" s="47">
        <f t="shared" si="1"/>
        <v>0</v>
      </c>
      <c r="M45" s="48">
        <f t="shared" si="2"/>
        <v>0</v>
      </c>
      <c r="N45" s="49" t="str">
        <f t="shared" si="3"/>
        <v>E</v>
      </c>
      <c r="O45" s="46" t="s">
        <v>39</v>
      </c>
      <c r="P45" s="45">
        <v>0.0</v>
      </c>
      <c r="Q45" s="47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0</v>
      </c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39" t="s">
        <v>147</v>
      </c>
      <c r="B46" s="40">
        <v>2.212004E8</v>
      </c>
      <c r="C46" s="41"/>
      <c r="D46" s="42" t="s">
        <v>148</v>
      </c>
      <c r="E46" s="130"/>
      <c r="F46" s="45"/>
      <c r="G46" s="45"/>
      <c r="H46" s="45"/>
      <c r="I46" s="45"/>
      <c r="J46" s="45"/>
      <c r="K46" s="46"/>
      <c r="L46" s="47">
        <f t="shared" si="1"/>
        <v>0</v>
      </c>
      <c r="M46" s="48">
        <f t="shared" si="2"/>
        <v>0</v>
      </c>
      <c r="N46" s="49" t="str">
        <f t="shared" si="3"/>
        <v>E</v>
      </c>
      <c r="O46" s="46" t="s">
        <v>39</v>
      </c>
      <c r="P46" s="45">
        <v>0.0</v>
      </c>
      <c r="Q46" s="47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0</v>
      </c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39" t="s">
        <v>149</v>
      </c>
      <c r="B47" s="40">
        <v>2.21200401E8</v>
      </c>
      <c r="C47" s="41"/>
      <c r="D47" s="42" t="s">
        <v>150</v>
      </c>
      <c r="E47" s="130"/>
      <c r="F47" s="45"/>
      <c r="G47" s="45"/>
      <c r="H47" s="45"/>
      <c r="I47" s="45"/>
      <c r="J47" s="45"/>
      <c r="K47" s="46"/>
      <c r="L47" s="47">
        <f t="shared" si="1"/>
        <v>0</v>
      </c>
      <c r="M47" s="48">
        <f t="shared" si="2"/>
        <v>0</v>
      </c>
      <c r="N47" s="49" t="str">
        <f t="shared" si="3"/>
        <v>E</v>
      </c>
      <c r="O47" s="46" t="s">
        <v>39</v>
      </c>
      <c r="P47" s="45">
        <v>0.0</v>
      </c>
      <c r="Q47" s="47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0</v>
      </c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70" t="s">
        <v>154</v>
      </c>
      <c r="B48" s="146"/>
      <c r="C48" s="2"/>
      <c r="D48" s="147"/>
      <c r="E48" s="135"/>
      <c r="F48" s="73"/>
      <c r="G48" s="73"/>
      <c r="H48" s="73"/>
      <c r="I48" s="73"/>
      <c r="J48" s="73"/>
      <c r="K48" s="74"/>
      <c r="L48" s="75">
        <f t="shared" si="1"/>
        <v>0</v>
      </c>
      <c r="M48" s="76">
        <f t="shared" si="2"/>
        <v>0</v>
      </c>
      <c r="N48" s="77" t="str">
        <f t="shared" si="3"/>
        <v>E</v>
      </c>
      <c r="O48" s="74" t="s">
        <v>39</v>
      </c>
      <c r="P48" s="73">
        <v>0.0</v>
      </c>
      <c r="Q48" s="75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0</v>
      </c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70" t="s">
        <v>173</v>
      </c>
      <c r="B49" s="148"/>
      <c r="C49" s="2"/>
      <c r="D49" s="149"/>
      <c r="E49" s="135"/>
      <c r="F49" s="73"/>
      <c r="G49" s="73"/>
      <c r="H49" s="73"/>
      <c r="I49" s="73"/>
      <c r="J49" s="73"/>
      <c r="K49" s="74"/>
      <c r="L49" s="75">
        <f t="shared" si="1"/>
        <v>0</v>
      </c>
      <c r="M49" s="76">
        <f t="shared" si="2"/>
        <v>0</v>
      </c>
      <c r="N49" s="77" t="str">
        <f t="shared" si="3"/>
        <v>E</v>
      </c>
      <c r="O49" s="74" t="s">
        <v>39</v>
      </c>
      <c r="P49" s="73">
        <v>0.0</v>
      </c>
      <c r="Q49" s="75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0</v>
      </c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70" t="s">
        <v>174</v>
      </c>
      <c r="B50" s="148"/>
      <c r="C50" s="150"/>
      <c r="D50" s="149"/>
      <c r="E50" s="135"/>
      <c r="F50" s="73"/>
      <c r="G50" s="73"/>
      <c r="H50" s="73"/>
      <c r="I50" s="73"/>
      <c r="J50" s="73"/>
      <c r="K50" s="74"/>
      <c r="L50" s="75">
        <f t="shared" si="1"/>
        <v>0</v>
      </c>
      <c r="M50" s="76">
        <f t="shared" si="2"/>
        <v>0</v>
      </c>
      <c r="N50" s="77" t="str">
        <f t="shared" si="3"/>
        <v>E</v>
      </c>
      <c r="O50" s="74" t="s">
        <v>39</v>
      </c>
      <c r="P50" s="73">
        <v>0.0</v>
      </c>
      <c r="Q50" s="75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0</v>
      </c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70" t="s">
        <v>186</v>
      </c>
      <c r="B51" s="148"/>
      <c r="C51" s="150"/>
      <c r="D51" s="149"/>
      <c r="E51" s="135"/>
      <c r="F51" s="73"/>
      <c r="G51" s="73"/>
      <c r="H51" s="73"/>
      <c r="I51" s="73"/>
      <c r="J51" s="73"/>
      <c r="K51" s="74"/>
      <c r="L51" s="75">
        <f t="shared" si="1"/>
        <v>0</v>
      </c>
      <c r="M51" s="76">
        <f t="shared" si="2"/>
        <v>0</v>
      </c>
      <c r="N51" s="77" t="str">
        <f t="shared" si="3"/>
        <v>E</v>
      </c>
      <c r="O51" s="74" t="s">
        <v>39</v>
      </c>
      <c r="P51" s="73">
        <v>0.0</v>
      </c>
      <c r="Q51" s="75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0</v>
      </c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70" t="s">
        <v>187</v>
      </c>
      <c r="B52" s="148"/>
      <c r="C52" s="150"/>
      <c r="D52" s="149"/>
      <c r="E52" s="135"/>
      <c r="F52" s="73"/>
      <c r="G52" s="73"/>
      <c r="H52" s="73"/>
      <c r="I52" s="73"/>
      <c r="J52" s="73"/>
      <c r="K52" s="74"/>
      <c r="L52" s="75">
        <f t="shared" si="1"/>
        <v>0</v>
      </c>
      <c r="M52" s="76">
        <f t="shared" si="2"/>
        <v>0</v>
      </c>
      <c r="N52" s="77" t="str">
        <f t="shared" si="3"/>
        <v>E</v>
      </c>
      <c r="O52" s="74" t="s">
        <v>39</v>
      </c>
      <c r="P52" s="73">
        <v>0.0</v>
      </c>
      <c r="Q52" s="75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0</v>
      </c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70" t="s">
        <v>188</v>
      </c>
      <c r="B53" s="146"/>
      <c r="C53" s="150"/>
      <c r="D53" s="149"/>
      <c r="E53" s="135"/>
      <c r="F53" s="73"/>
      <c r="G53" s="73"/>
      <c r="H53" s="73"/>
      <c r="I53" s="73"/>
      <c r="J53" s="73"/>
      <c r="K53" s="74"/>
      <c r="L53" s="75">
        <f t="shared" si="1"/>
        <v>0</v>
      </c>
      <c r="M53" s="76">
        <f t="shared" si="2"/>
        <v>0</v>
      </c>
      <c r="N53" s="77" t="str">
        <f t="shared" si="3"/>
        <v>E</v>
      </c>
      <c r="O53" s="74" t="s">
        <v>39</v>
      </c>
      <c r="P53" s="73">
        <v>0.0</v>
      </c>
      <c r="Q53" s="75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0</v>
      </c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70" t="s">
        <v>189</v>
      </c>
      <c r="B54" s="148"/>
      <c r="C54" s="2"/>
      <c r="D54" s="149"/>
      <c r="E54" s="135"/>
      <c r="F54" s="73"/>
      <c r="G54" s="73"/>
      <c r="H54" s="73"/>
      <c r="I54" s="73"/>
      <c r="J54" s="73"/>
      <c r="K54" s="74"/>
      <c r="L54" s="75">
        <f t="shared" si="1"/>
        <v>0</v>
      </c>
      <c r="M54" s="76">
        <f t="shared" si="2"/>
        <v>0</v>
      </c>
      <c r="N54" s="77" t="str">
        <f t="shared" si="3"/>
        <v>E</v>
      </c>
      <c r="O54" s="74" t="s">
        <v>39</v>
      </c>
      <c r="P54" s="73">
        <v>0.0</v>
      </c>
      <c r="Q54" s="75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0</v>
      </c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70" t="s">
        <v>190</v>
      </c>
      <c r="B55" s="148"/>
      <c r="C55" s="151"/>
      <c r="D55" s="149"/>
      <c r="E55" s="135"/>
      <c r="F55" s="73"/>
      <c r="G55" s="73"/>
      <c r="H55" s="73"/>
      <c r="I55" s="73"/>
      <c r="J55" s="73"/>
      <c r="K55" s="74"/>
      <c r="L55" s="75">
        <f t="shared" si="1"/>
        <v>0</v>
      </c>
      <c r="M55" s="76">
        <f t="shared" si="2"/>
        <v>0</v>
      </c>
      <c r="N55" s="77" t="str">
        <f t="shared" si="3"/>
        <v>E</v>
      </c>
      <c r="O55" s="152" t="s">
        <v>39</v>
      </c>
      <c r="P55" s="73">
        <v>0.0</v>
      </c>
      <c r="Q55" s="75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0</v>
      </c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70" t="s">
        <v>191</v>
      </c>
      <c r="B56" s="148"/>
      <c r="C56" s="151"/>
      <c r="D56" s="149"/>
      <c r="E56" s="135"/>
      <c r="F56" s="73"/>
      <c r="G56" s="73"/>
      <c r="H56" s="73"/>
      <c r="I56" s="73"/>
      <c r="J56" s="73"/>
      <c r="K56" s="74"/>
      <c r="L56" s="75">
        <f t="shared" si="1"/>
        <v>0</v>
      </c>
      <c r="M56" s="76">
        <f t="shared" si="2"/>
        <v>0</v>
      </c>
      <c r="N56" s="77" t="str">
        <f t="shared" si="3"/>
        <v>E</v>
      </c>
      <c r="O56" s="152" t="s">
        <v>39</v>
      </c>
      <c r="P56" s="73">
        <v>0.0</v>
      </c>
      <c r="Q56" s="75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0</v>
      </c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70" t="s">
        <v>192</v>
      </c>
      <c r="B57" s="148"/>
      <c r="C57" s="151"/>
      <c r="D57" s="149"/>
      <c r="E57" s="135"/>
      <c r="F57" s="73"/>
      <c r="G57" s="73"/>
      <c r="H57" s="73"/>
      <c r="I57" s="73"/>
      <c r="J57" s="73"/>
      <c r="K57" s="74"/>
      <c r="L57" s="75">
        <f t="shared" si="1"/>
        <v>0</v>
      </c>
      <c r="M57" s="76">
        <f t="shared" si="2"/>
        <v>0</v>
      </c>
      <c r="N57" s="77" t="str">
        <f t="shared" si="3"/>
        <v>E</v>
      </c>
      <c r="O57" s="152" t="s">
        <v>39</v>
      </c>
      <c r="P57" s="73">
        <v>0.0</v>
      </c>
      <c r="Q57" s="75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0</v>
      </c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70" t="s">
        <v>193</v>
      </c>
      <c r="B58" s="148"/>
      <c r="C58" s="151"/>
      <c r="D58" s="149"/>
      <c r="E58" s="135"/>
      <c r="F58" s="73"/>
      <c r="G58" s="73"/>
      <c r="H58" s="73"/>
      <c r="I58" s="73"/>
      <c r="J58" s="73"/>
      <c r="K58" s="74"/>
      <c r="L58" s="75">
        <f t="shared" si="1"/>
        <v>0</v>
      </c>
      <c r="M58" s="76">
        <f t="shared" si="2"/>
        <v>0</v>
      </c>
      <c r="N58" s="77" t="str">
        <f t="shared" si="3"/>
        <v>E</v>
      </c>
      <c r="O58" s="152" t="s">
        <v>39</v>
      </c>
      <c r="P58" s="73">
        <v>0.0</v>
      </c>
      <c r="Q58" s="75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0</v>
      </c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70" t="s">
        <v>194</v>
      </c>
      <c r="B59" s="148"/>
      <c r="C59" s="151"/>
      <c r="D59" s="149"/>
      <c r="E59" s="135"/>
      <c r="F59" s="73"/>
      <c r="G59" s="73"/>
      <c r="H59" s="73"/>
      <c r="I59" s="73"/>
      <c r="J59" s="73"/>
      <c r="K59" s="74"/>
      <c r="L59" s="75">
        <f t="shared" si="1"/>
        <v>0</v>
      </c>
      <c r="M59" s="76">
        <f t="shared" si="2"/>
        <v>0</v>
      </c>
      <c r="N59" s="77" t="str">
        <f t="shared" si="3"/>
        <v>E</v>
      </c>
      <c r="O59" s="152" t="s">
        <v>39</v>
      </c>
      <c r="P59" s="73">
        <v>0.0</v>
      </c>
      <c r="Q59" s="75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0</v>
      </c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70" t="s">
        <v>195</v>
      </c>
      <c r="B60" s="148"/>
      <c r="C60" s="151"/>
      <c r="D60" s="149"/>
      <c r="E60" s="135"/>
      <c r="F60" s="73"/>
      <c r="G60" s="73"/>
      <c r="H60" s="73"/>
      <c r="I60" s="73"/>
      <c r="J60" s="73"/>
      <c r="K60" s="74"/>
      <c r="L60" s="75">
        <f t="shared" si="1"/>
        <v>0</v>
      </c>
      <c r="M60" s="76">
        <f t="shared" si="2"/>
        <v>0</v>
      </c>
      <c r="N60" s="77" t="str">
        <f t="shared" si="3"/>
        <v>E</v>
      </c>
      <c r="O60" s="152" t="s">
        <v>39</v>
      </c>
      <c r="P60" s="73">
        <v>0.0</v>
      </c>
      <c r="Q60" s="75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0</v>
      </c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70" t="s">
        <v>196</v>
      </c>
      <c r="B61" s="148"/>
      <c r="C61" s="151"/>
      <c r="D61" s="149"/>
      <c r="E61" s="135"/>
      <c r="F61" s="73"/>
      <c r="G61" s="73"/>
      <c r="H61" s="73"/>
      <c r="I61" s="73"/>
      <c r="J61" s="73"/>
      <c r="K61" s="74"/>
      <c r="L61" s="75">
        <f t="shared" si="1"/>
        <v>0</v>
      </c>
      <c r="M61" s="76">
        <f t="shared" si="2"/>
        <v>0</v>
      </c>
      <c r="N61" s="77" t="str">
        <f t="shared" si="3"/>
        <v>E</v>
      </c>
      <c r="O61" s="152" t="s">
        <v>39</v>
      </c>
      <c r="P61" s="73">
        <v>0.0</v>
      </c>
      <c r="Q61" s="75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0</v>
      </c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5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ht="12.75" customHeight="1">
      <c r="A63" s="2"/>
      <c r="B63" s="2"/>
      <c r="C63" s="2"/>
      <c r="D63" s="53" t="s">
        <v>99</v>
      </c>
      <c r="E63" s="53" t="s">
        <v>100</v>
      </c>
      <c r="F63" s="53" t="s">
        <v>101</v>
      </c>
      <c r="G63" s="2"/>
      <c r="H63" s="2"/>
      <c r="I63" s="2"/>
      <c r="J63" s="54"/>
      <c r="K63" s="54"/>
      <c r="L63" s="54"/>
      <c r="M63" s="2"/>
      <c r="N63" s="2"/>
      <c r="O63" s="2"/>
      <c r="P63" s="2"/>
      <c r="Q63" s="3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55" t="s">
        <v>102</v>
      </c>
      <c r="E64" s="55">
        <f>COUNTIF(N14:N56,"A")</f>
        <v>0</v>
      </c>
      <c r="F64" s="56">
        <f t="shared" ref="F64:F71" si="4">E64/$A$56</f>
        <v>0</v>
      </c>
      <c r="G64" s="2"/>
      <c r="H64" s="2"/>
      <c r="I64" s="2"/>
      <c r="J64" s="57"/>
      <c r="K64" s="57"/>
      <c r="L64" s="57"/>
      <c r="M64" s="2"/>
      <c r="N64" s="2"/>
      <c r="O64" s="2"/>
      <c r="P64" s="2"/>
      <c r="Q64" s="3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55" t="s">
        <v>103</v>
      </c>
      <c r="E65" s="55">
        <f>COUNTIF(N14:N56,"AB")</f>
        <v>0</v>
      </c>
      <c r="F65" s="56">
        <f t="shared" si="4"/>
        <v>0</v>
      </c>
      <c r="G65" s="2"/>
      <c r="H65" s="2"/>
      <c r="I65" s="2"/>
      <c r="J65" s="57"/>
      <c r="K65" s="57"/>
      <c r="L65" s="57"/>
      <c r="M65" s="2"/>
      <c r="N65" s="2"/>
      <c r="O65" s="2"/>
      <c r="P65" s="2"/>
      <c r="Q65" s="3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55" t="s">
        <v>104</v>
      </c>
      <c r="E66" s="55">
        <f>COUNTIF(N14:N56,"B")</f>
        <v>0</v>
      </c>
      <c r="F66" s="56">
        <f t="shared" si="4"/>
        <v>0</v>
      </c>
      <c r="G66" s="2"/>
      <c r="H66" s="2"/>
      <c r="I66" s="2"/>
      <c r="J66" s="57"/>
      <c r="K66" s="57"/>
      <c r="L66" s="57"/>
      <c r="M66" s="2"/>
      <c r="N66" s="2"/>
      <c r="O66" s="2"/>
      <c r="P66" s="2"/>
      <c r="Q66" s="3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55" t="s">
        <v>105</v>
      </c>
      <c r="E67" s="55">
        <f>COUNTIF(N14:N56,"BC")</f>
        <v>0</v>
      </c>
      <c r="F67" s="56">
        <f t="shared" si="4"/>
        <v>0</v>
      </c>
      <c r="G67" s="2"/>
      <c r="H67" s="2"/>
      <c r="I67" s="2"/>
      <c r="J67" s="57"/>
      <c r="K67" s="57"/>
      <c r="L67" s="57"/>
      <c r="M67" s="2"/>
      <c r="N67" s="2"/>
      <c r="O67" s="2"/>
      <c r="P67" s="2"/>
      <c r="Q67" s="3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55" t="s">
        <v>106</v>
      </c>
      <c r="E68" s="55">
        <f>COUNTIF(N14:N56,"C")</f>
        <v>0</v>
      </c>
      <c r="F68" s="56">
        <f t="shared" si="4"/>
        <v>0</v>
      </c>
      <c r="G68" s="2"/>
      <c r="H68" s="2"/>
      <c r="I68" s="2"/>
      <c r="J68" s="57"/>
      <c r="K68" s="57"/>
      <c r="L68" s="57"/>
      <c r="M68" s="2"/>
      <c r="N68" s="2"/>
      <c r="O68" s="2"/>
      <c r="P68" s="2"/>
      <c r="Q68" s="3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55" t="s">
        <v>107</v>
      </c>
      <c r="E69" s="55">
        <f>COUNTIF(N14:N56,"D")</f>
        <v>0</v>
      </c>
      <c r="F69" s="56">
        <f t="shared" si="4"/>
        <v>0</v>
      </c>
      <c r="G69" s="2"/>
      <c r="H69" s="2"/>
      <c r="I69" s="2"/>
      <c r="J69" s="57"/>
      <c r="K69" s="57"/>
      <c r="L69" s="57"/>
      <c r="M69" s="2"/>
      <c r="N69" s="2"/>
      <c r="O69" s="2"/>
      <c r="P69" s="2"/>
      <c r="Q69" s="3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55" t="s">
        <v>108</v>
      </c>
      <c r="E70" s="55">
        <f>COUNTIF(N14:N56,"E")</f>
        <v>43</v>
      </c>
      <c r="F70" s="56">
        <f t="shared" si="4"/>
        <v>1</v>
      </c>
      <c r="G70" s="2"/>
      <c r="H70" s="2"/>
      <c r="I70" s="2"/>
      <c r="J70" s="57"/>
      <c r="K70" s="57"/>
      <c r="L70" s="57"/>
      <c r="M70" s="2"/>
      <c r="N70" s="2"/>
      <c r="O70" s="2"/>
      <c r="P70" s="2"/>
      <c r="Q70" s="3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58" t="s">
        <v>109</v>
      </c>
      <c r="E71" s="55">
        <f>SUM(E64:E70)</f>
        <v>43</v>
      </c>
      <c r="F71" s="56">
        <f t="shared" si="4"/>
        <v>1</v>
      </c>
      <c r="G71" s="2"/>
      <c r="H71" s="2"/>
      <c r="I71" s="2"/>
      <c r="J71" s="57"/>
      <c r="K71" s="57"/>
      <c r="L71" s="57"/>
      <c r="M71" s="2"/>
      <c r="N71" s="2"/>
      <c r="O71" s="2"/>
      <c r="P71" s="2"/>
      <c r="Q71" s="3"/>
      <c r="R71" s="2"/>
      <c r="S71" s="2"/>
      <c r="T71" s="2"/>
      <c r="U71" s="2"/>
      <c r="V71" s="2"/>
      <c r="W71" s="2"/>
      <c r="X71" s="2"/>
      <c r="Y71" s="2"/>
      <c r="Z71" s="2"/>
    </row>
    <row r="72" ht="21.75" customHeight="1">
      <c r="A72" s="59"/>
      <c r="B72" s="59"/>
      <c r="C72" s="59"/>
      <c r="D72" s="59"/>
      <c r="E72" s="59"/>
      <c r="F72" s="59"/>
      <c r="G72" s="60"/>
      <c r="H72" s="60"/>
      <c r="I72" s="61"/>
      <c r="J72" s="61"/>
      <c r="K72" s="61"/>
      <c r="L72" s="61"/>
      <c r="M72" s="59"/>
      <c r="N72" s="59"/>
      <c r="O72" s="59"/>
      <c r="P72" s="59"/>
      <c r="Q72" s="62"/>
      <c r="R72" s="59"/>
      <c r="S72" s="59"/>
      <c r="T72" s="59"/>
      <c r="U72" s="59"/>
      <c r="V72" s="59"/>
      <c r="W72" s="59"/>
      <c r="X72" s="59"/>
      <c r="Y72" s="59"/>
      <c r="Z72" s="59"/>
    </row>
    <row r="73" ht="21.75" customHeight="1">
      <c r="A73" s="59"/>
      <c r="B73" s="59"/>
      <c r="C73" s="59"/>
      <c r="D73" s="59"/>
      <c r="E73" s="59"/>
      <c r="F73" s="59"/>
      <c r="G73" s="60"/>
      <c r="H73" s="60"/>
      <c r="I73" s="2" t="s">
        <v>110</v>
      </c>
      <c r="J73" s="57"/>
      <c r="K73" s="57"/>
      <c r="L73" s="57"/>
      <c r="M73" s="59"/>
      <c r="N73" s="59"/>
      <c r="O73" s="59"/>
      <c r="P73" s="59"/>
      <c r="Q73" s="62"/>
      <c r="R73" s="59"/>
      <c r="S73" s="59"/>
      <c r="T73" s="59"/>
      <c r="U73" s="59"/>
      <c r="V73" s="59"/>
      <c r="W73" s="59"/>
      <c r="X73" s="59"/>
      <c r="Y73" s="59"/>
      <c r="Z73" s="59"/>
    </row>
    <row r="74" ht="12.75" customHeight="1">
      <c r="A74" s="59"/>
      <c r="B74" s="59"/>
      <c r="C74" s="59"/>
      <c r="D74" s="63"/>
      <c r="E74" s="60"/>
      <c r="F74" s="61"/>
      <c r="G74" s="59"/>
      <c r="H74" s="59"/>
      <c r="I74" s="2" t="s">
        <v>111</v>
      </c>
      <c r="J74" s="2"/>
      <c r="K74" s="2"/>
      <c r="L74" s="2"/>
      <c r="M74" s="59"/>
      <c r="N74" s="59"/>
      <c r="O74" s="59"/>
      <c r="P74" s="59"/>
      <c r="Q74" s="62"/>
      <c r="R74" s="59"/>
      <c r="S74" s="59"/>
      <c r="T74" s="59"/>
      <c r="U74" s="59"/>
      <c r="V74" s="59"/>
      <c r="W74" s="59"/>
      <c r="X74" s="59"/>
      <c r="Y74" s="59"/>
      <c r="Z74" s="59"/>
    </row>
    <row r="75" ht="12.75" customHeight="1">
      <c r="A75" s="59"/>
      <c r="B75" s="59"/>
      <c r="C75" s="59"/>
      <c r="D75" s="63"/>
      <c r="E75" s="60"/>
      <c r="F75" s="61"/>
      <c r="G75" s="59"/>
      <c r="H75" s="59"/>
      <c r="I75" s="2"/>
      <c r="J75" s="2"/>
      <c r="K75" s="2"/>
      <c r="L75" s="2"/>
      <c r="M75" s="59"/>
      <c r="N75" s="59"/>
      <c r="O75" s="59"/>
      <c r="P75" s="59"/>
      <c r="Q75" s="62"/>
      <c r="R75" s="59"/>
      <c r="S75" s="59"/>
      <c r="T75" s="59"/>
      <c r="U75" s="59"/>
      <c r="V75" s="59"/>
      <c r="W75" s="59"/>
      <c r="X75" s="59"/>
      <c r="Y75" s="59"/>
      <c r="Z75" s="59"/>
    </row>
    <row r="76" ht="12.75" customHeight="1">
      <c r="A76" s="59"/>
      <c r="B76" s="59"/>
      <c r="C76" s="59"/>
      <c r="D76" s="63"/>
      <c r="E76" s="60"/>
      <c r="F76" s="61"/>
      <c r="G76" s="59"/>
      <c r="H76" s="59"/>
      <c r="I76" s="2"/>
      <c r="J76" s="2"/>
      <c r="K76" s="2"/>
      <c r="L76" s="2"/>
      <c r="M76" s="59"/>
      <c r="N76" s="59"/>
      <c r="O76" s="59"/>
      <c r="P76" s="59"/>
      <c r="Q76" s="62"/>
      <c r="R76" s="59"/>
      <c r="S76" s="59"/>
      <c r="T76" s="59"/>
      <c r="U76" s="59"/>
      <c r="V76" s="59"/>
      <c r="W76" s="59"/>
      <c r="X76" s="59"/>
      <c r="Y76" s="59"/>
      <c r="Z76" s="59"/>
    </row>
    <row r="77" ht="12.75" customHeight="1">
      <c r="A77" s="59"/>
      <c r="B77" s="59"/>
      <c r="C77" s="59"/>
      <c r="D77" s="59"/>
      <c r="E77" s="59"/>
      <c r="F77" s="59"/>
      <c r="G77" s="59"/>
      <c r="H77" s="59"/>
      <c r="I77" s="2"/>
      <c r="J77" s="2"/>
      <c r="K77" s="2"/>
      <c r="L77" s="2"/>
      <c r="M77" s="59"/>
      <c r="N77" s="59"/>
      <c r="O77" s="59"/>
      <c r="P77" s="59"/>
      <c r="Q77" s="62"/>
      <c r="R77" s="59"/>
      <c r="S77" s="59"/>
      <c r="T77" s="59"/>
      <c r="U77" s="59"/>
      <c r="V77" s="59"/>
      <c r="W77" s="59"/>
      <c r="X77" s="59"/>
      <c r="Y77" s="59"/>
      <c r="Z77" s="59"/>
    </row>
    <row r="78" ht="12.75" customHeight="1">
      <c r="A78" s="59"/>
      <c r="B78" s="59"/>
      <c r="C78" s="59"/>
      <c r="D78" s="59"/>
      <c r="E78" s="59"/>
      <c r="F78" s="59"/>
      <c r="G78" s="59"/>
      <c r="H78" s="59"/>
      <c r="I78" s="2" t="s">
        <v>112</v>
      </c>
      <c r="J78" s="2"/>
      <c r="K78" s="2"/>
      <c r="L78" s="2"/>
      <c r="M78" s="59"/>
      <c r="N78" s="59"/>
      <c r="O78" s="59"/>
      <c r="P78" s="59"/>
      <c r="Q78" s="62"/>
      <c r="R78" s="59"/>
      <c r="S78" s="59"/>
      <c r="T78" s="59"/>
      <c r="U78" s="59"/>
      <c r="V78" s="59"/>
      <c r="W78" s="59"/>
      <c r="X78" s="59"/>
      <c r="Y78" s="59"/>
      <c r="Z78" s="59"/>
    </row>
    <row r="79" ht="12.75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62"/>
      <c r="R79" s="59"/>
      <c r="S79" s="59"/>
      <c r="T79" s="59"/>
      <c r="U79" s="59"/>
      <c r="V79" s="59"/>
      <c r="W79" s="59"/>
      <c r="X79" s="59"/>
      <c r="Y79" s="59"/>
      <c r="Z79" s="59"/>
    </row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1:A12"/>
    <mergeCell ref="B11:B12"/>
    <mergeCell ref="C11:C12"/>
    <mergeCell ref="D11:D12"/>
    <mergeCell ref="E11:I11"/>
    <mergeCell ref="J11:L11"/>
    <mergeCell ref="M11:N11"/>
    <mergeCell ref="A13:D13"/>
  </mergeCells>
  <printOptions/>
  <pageMargins bottom="0.1968503937007874" footer="0.0" header="0.0" left="0.5118110236220472" right="0.31496062992125984" top="0.35433070866141736"/>
  <pageSetup paperSize="9" orientation="landscape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15.57"/>
    <col customWidth="1" min="3" max="3" width="35.43"/>
    <col customWidth="1" min="4" max="4" width="7.57"/>
    <col customWidth="1" min="5" max="5" width="8.43"/>
  </cols>
  <sheetData>
    <row r="2">
      <c r="A2" s="128" t="s">
        <v>214</v>
      </c>
      <c r="B2" s="128" t="s">
        <v>215</v>
      </c>
      <c r="C2" s="128" t="s">
        <v>216</v>
      </c>
      <c r="D2" s="128" t="s">
        <v>217</v>
      </c>
    </row>
    <row r="3">
      <c r="B3" s="166"/>
      <c r="C3" s="166"/>
      <c r="D3" s="167"/>
      <c r="E3" s="128" t="s">
        <v>102</v>
      </c>
      <c r="F3" s="128" t="s">
        <v>104</v>
      </c>
      <c r="G3" s="128" t="s">
        <v>106</v>
      </c>
      <c r="H3" s="128" t="s">
        <v>107</v>
      </c>
      <c r="I3" s="128" t="s">
        <v>106</v>
      </c>
    </row>
    <row r="4">
      <c r="B4" s="168" t="s">
        <v>197</v>
      </c>
      <c r="C4" s="169" t="s">
        <v>218</v>
      </c>
      <c r="D4" s="170">
        <v>4.0</v>
      </c>
    </row>
    <row r="5">
      <c r="B5" s="171" t="s">
        <v>163</v>
      </c>
      <c r="C5" s="172" t="s">
        <v>219</v>
      </c>
      <c r="D5" s="173">
        <v>2.0</v>
      </c>
    </row>
    <row r="6">
      <c r="B6" s="171" t="s">
        <v>155</v>
      </c>
      <c r="C6" s="172" t="s">
        <v>156</v>
      </c>
      <c r="D6" s="173">
        <v>2.0</v>
      </c>
    </row>
    <row r="7">
      <c r="B7" s="171" t="s">
        <v>220</v>
      </c>
      <c r="C7" s="172" t="s">
        <v>179</v>
      </c>
      <c r="D7" s="173">
        <v>3.0</v>
      </c>
    </row>
    <row r="8">
      <c r="B8" s="171" t="s">
        <v>221</v>
      </c>
      <c r="C8" s="172" t="s">
        <v>222</v>
      </c>
      <c r="D8" s="173">
        <v>2.0</v>
      </c>
    </row>
    <row r="9">
      <c r="B9" s="171" t="s">
        <v>151</v>
      </c>
      <c r="C9" s="172" t="s">
        <v>152</v>
      </c>
      <c r="D9" s="173">
        <v>2.0</v>
      </c>
    </row>
    <row r="10">
      <c r="B10" s="171" t="s">
        <v>13</v>
      </c>
      <c r="C10" s="172" t="s">
        <v>15</v>
      </c>
      <c r="D10" s="173">
        <v>2.0</v>
      </c>
    </row>
    <row r="11">
      <c r="B11" s="171" t="s">
        <v>223</v>
      </c>
      <c r="C11" s="172" t="s">
        <v>208</v>
      </c>
      <c r="D11" s="173">
        <v>2.0</v>
      </c>
    </row>
    <row r="12">
      <c r="B12" s="171" t="s">
        <v>224</v>
      </c>
      <c r="C12" s="172" t="s">
        <v>185</v>
      </c>
      <c r="D12" s="173">
        <v>2.0</v>
      </c>
    </row>
    <row r="15">
      <c r="B15" s="53" t="s">
        <v>99</v>
      </c>
      <c r="C15" s="53" t="s">
        <v>100</v>
      </c>
      <c r="D15" s="53" t="s">
        <v>101</v>
      </c>
      <c r="E15" s="128" t="s">
        <v>225</v>
      </c>
    </row>
    <row r="16">
      <c r="B16" s="55" t="s">
        <v>102</v>
      </c>
      <c r="C16" s="55">
        <f>29+32</f>
        <v>61</v>
      </c>
      <c r="D16" s="56"/>
      <c r="E16" s="128">
        <f>C16/65*100</f>
        <v>93.84615385</v>
      </c>
    </row>
    <row r="17">
      <c r="B17" s="55" t="s">
        <v>103</v>
      </c>
      <c r="C17" s="174">
        <v>1.0</v>
      </c>
      <c r="D17" s="56"/>
      <c r="E17" s="128">
        <f t="shared" ref="E17:E23" si="1">C17/64*100</f>
        <v>1.5625</v>
      </c>
    </row>
    <row r="18">
      <c r="B18" s="55" t="s">
        <v>104</v>
      </c>
      <c r="C18" s="55">
        <f>COUNTIF(#REF!,"B")</f>
        <v>0</v>
      </c>
      <c r="D18" s="56"/>
      <c r="E18" s="128">
        <f t="shared" si="1"/>
        <v>0</v>
      </c>
    </row>
    <row r="19">
      <c r="B19" s="55" t="s">
        <v>105</v>
      </c>
      <c r="C19" s="55">
        <f>COUNTIF(#REF!,"BC")</f>
        <v>0</v>
      </c>
      <c r="D19" s="56"/>
      <c r="E19" s="128">
        <f t="shared" si="1"/>
        <v>0</v>
      </c>
    </row>
    <row r="20">
      <c r="B20" s="55" t="s">
        <v>106</v>
      </c>
      <c r="C20" s="174">
        <v>2.0</v>
      </c>
      <c r="D20" s="56"/>
      <c r="E20" s="128">
        <f t="shared" si="1"/>
        <v>3.125</v>
      </c>
    </row>
    <row r="21">
      <c r="B21" s="55" t="s">
        <v>107</v>
      </c>
      <c r="C21" s="55">
        <f>COUNTIF(#REF!,"D")</f>
        <v>0</v>
      </c>
      <c r="D21" s="56"/>
      <c r="E21" s="128">
        <f t="shared" si="1"/>
        <v>0</v>
      </c>
    </row>
    <row r="22">
      <c r="B22" s="55" t="s">
        <v>108</v>
      </c>
      <c r="C22" s="174">
        <v>1.0</v>
      </c>
      <c r="D22" s="56"/>
      <c r="E22" s="128">
        <f t="shared" si="1"/>
        <v>1.5625</v>
      </c>
    </row>
    <row r="23">
      <c r="B23" s="58" t="s">
        <v>109</v>
      </c>
      <c r="C23" s="55">
        <f>SUM(C16:C22)</f>
        <v>65</v>
      </c>
      <c r="D23" s="56"/>
      <c r="E23" s="128">
        <f t="shared" si="1"/>
        <v>101.5625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2.71"/>
    <col customWidth="1" min="3" max="3" width="1.71"/>
    <col customWidth="1" min="4" max="4" width="37.43"/>
    <col customWidth="1" min="5" max="5" width="7.71"/>
    <col customWidth="1" min="6" max="6" width="8.0"/>
    <col customWidth="1" min="7" max="7" width="7.0"/>
    <col customWidth="1" min="8" max="8" width="10.57"/>
    <col customWidth="1" min="9" max="9" width="7.14"/>
    <col customWidth="1" min="10" max="10" width="7.29"/>
    <col customWidth="1" min="11" max="11" width="0.43"/>
    <col customWidth="1" min="12" max="14" width="8.71"/>
    <col customWidth="1" min="15" max="15" width="2.14"/>
    <col customWidth="1" min="16" max="16" width="7.29"/>
    <col customWidth="1" min="17" max="17" width="7.14"/>
    <col customWidth="1" min="18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ht="14.25" customHeight="1">
      <c r="A4" s="4" t="s">
        <v>4</v>
      </c>
      <c r="B4" s="2"/>
      <c r="C4" s="4" t="s">
        <v>2</v>
      </c>
      <c r="D4" s="8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ht="14.25" customHeight="1">
      <c r="A7" s="4" t="s">
        <v>10</v>
      </c>
      <c r="B7" s="2"/>
      <c r="C7" s="4" t="s">
        <v>2</v>
      </c>
      <c r="D7" s="8" t="s">
        <v>113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ht="14.25" customHeight="1">
      <c r="A8" s="4" t="s">
        <v>12</v>
      </c>
      <c r="B8" s="2"/>
      <c r="C8" s="4" t="s">
        <v>2</v>
      </c>
      <c r="D8" s="9" t="s">
        <v>13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ht="14.25" customHeight="1">
      <c r="A9" s="4" t="s">
        <v>14</v>
      </c>
      <c r="B9" s="2"/>
      <c r="C9" s="4" t="s">
        <v>2</v>
      </c>
      <c r="D9" s="9" t="s">
        <v>15</v>
      </c>
      <c r="E9" s="10" t="s">
        <v>16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2"/>
      <c r="Q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6"/>
      <c r="J11" s="17" t="s">
        <v>22</v>
      </c>
      <c r="K11" s="18"/>
      <c r="L11" s="19"/>
      <c r="M11" s="20" t="s">
        <v>23</v>
      </c>
      <c r="N11" s="21"/>
      <c r="O11" s="22"/>
      <c r="P11" s="22"/>
      <c r="Q11" s="23"/>
      <c r="R11" s="24"/>
      <c r="S11" s="24"/>
      <c r="T11" s="24"/>
      <c r="U11" s="24"/>
      <c r="V11" s="24"/>
      <c r="W11" s="24"/>
      <c r="X11" s="24"/>
      <c r="Y11" s="24"/>
      <c r="Z11" s="24"/>
    </row>
    <row r="12" ht="25.5" customHeight="1">
      <c r="A12" s="25"/>
      <c r="B12" s="25"/>
      <c r="C12" s="25"/>
      <c r="D12" s="26"/>
      <c r="E12" s="27" t="s">
        <v>24</v>
      </c>
      <c r="F12" s="28" t="s">
        <v>25</v>
      </c>
      <c r="G12" s="28" t="s">
        <v>26</v>
      </c>
      <c r="H12" s="27" t="s">
        <v>27</v>
      </c>
      <c r="I12" s="27" t="s">
        <v>28</v>
      </c>
      <c r="J12" s="28" t="s">
        <v>29</v>
      </c>
      <c r="K12" s="29" t="s">
        <v>30</v>
      </c>
      <c r="L12" s="30" t="s">
        <v>31</v>
      </c>
      <c r="M12" s="31" t="s">
        <v>32</v>
      </c>
      <c r="N12" s="31" t="s">
        <v>33</v>
      </c>
      <c r="O12" s="22"/>
      <c r="P12" s="22"/>
      <c r="Q12" s="23"/>
      <c r="R12" s="24"/>
      <c r="S12" s="24"/>
      <c r="T12" s="24"/>
      <c r="U12" s="24"/>
      <c r="V12" s="24"/>
      <c r="W12" s="24"/>
      <c r="X12" s="24"/>
      <c r="Y12" s="24"/>
      <c r="Z12" s="24"/>
    </row>
    <row r="13" ht="14.25" customHeight="1">
      <c r="A13" s="32" t="s">
        <v>34</v>
      </c>
      <c r="B13" s="15"/>
      <c r="C13" s="15"/>
      <c r="D13" s="16"/>
      <c r="E13" s="33">
        <v>10.0</v>
      </c>
      <c r="F13" s="33">
        <v>20.0</v>
      </c>
      <c r="G13" s="33">
        <v>20.0</v>
      </c>
      <c r="H13" s="33"/>
      <c r="I13" s="33">
        <v>20.0</v>
      </c>
      <c r="J13" s="33">
        <v>30.0</v>
      </c>
      <c r="K13" s="34"/>
      <c r="L13" s="35">
        <v>100.0</v>
      </c>
      <c r="M13" s="33">
        <f>INT(E13)+INT(F13)+INT(G13)+INT(H13)+INT(I13)+INT(J13)</f>
        <v>100</v>
      </c>
      <c r="N13" s="33"/>
      <c r="O13" s="34"/>
      <c r="P13" s="36" t="s">
        <v>35</v>
      </c>
      <c r="Q13" s="37" t="s">
        <v>36</v>
      </c>
      <c r="R13" s="38"/>
      <c r="S13" s="38"/>
      <c r="T13" s="38"/>
      <c r="U13" s="38"/>
      <c r="V13" s="38"/>
      <c r="W13" s="38"/>
      <c r="X13" s="38"/>
      <c r="Y13" s="38"/>
      <c r="Z13" s="38"/>
    </row>
    <row r="14" ht="24.0" customHeight="1">
      <c r="A14" s="39" t="s">
        <v>37</v>
      </c>
      <c r="B14" s="64">
        <v>2.11200309E8</v>
      </c>
      <c r="C14" s="65"/>
      <c r="D14" s="66" t="s">
        <v>114</v>
      </c>
      <c r="E14" s="67">
        <v>78.57</v>
      </c>
      <c r="F14" s="68">
        <v>85.0</v>
      </c>
      <c r="G14" s="68">
        <v>85.0</v>
      </c>
      <c r="H14" s="69"/>
      <c r="I14" s="68">
        <v>85.0</v>
      </c>
      <c r="J14" s="68">
        <v>85.0</v>
      </c>
      <c r="K14" s="46"/>
      <c r="L14" s="47">
        <f t="shared" ref="L14:L47" si="1">IF(INT(Q14)=0,P14,IF(INT(P14)&gt;INT(Q14),P14,Q14))</f>
        <v>84.357</v>
      </c>
      <c r="M14" s="48">
        <f t="shared" ref="M14:M47" si="2">L14</f>
        <v>84.357</v>
      </c>
      <c r="N14" s="49" t="str">
        <f t="shared" ref="N14:N47" si="3">IF(M14&gt;=80,"A",IF(M14&gt;=75,"AB",IF(M14&gt;=70,"B",IF(M14&gt;=65,"BC",IF(M14&gt;=60,"C",IF(M14&gt;=50,"D","E"))))))</f>
        <v>A</v>
      </c>
      <c r="O14" s="46" t="s">
        <v>39</v>
      </c>
      <c r="P14" s="45">
        <v>0.0</v>
      </c>
      <c r="Q14" s="47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84.357</v>
      </c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39" t="s">
        <v>40</v>
      </c>
      <c r="B15" s="40">
        <v>2.11200311E8</v>
      </c>
      <c r="C15" s="41"/>
      <c r="D15" s="42" t="s">
        <v>115</v>
      </c>
      <c r="E15" s="43">
        <v>100.0</v>
      </c>
      <c r="F15" s="44">
        <v>90.0</v>
      </c>
      <c r="G15" s="44">
        <v>90.0</v>
      </c>
      <c r="H15" s="45"/>
      <c r="I15" s="44">
        <v>90.0</v>
      </c>
      <c r="J15" s="44">
        <v>93.0</v>
      </c>
      <c r="K15" s="46"/>
      <c r="L15" s="47">
        <f t="shared" si="1"/>
        <v>91.9</v>
      </c>
      <c r="M15" s="48">
        <f t="shared" si="2"/>
        <v>91.9</v>
      </c>
      <c r="N15" s="49" t="str">
        <f t="shared" si="3"/>
        <v>A</v>
      </c>
      <c r="O15" s="46" t="s">
        <v>39</v>
      </c>
      <c r="P15" s="45">
        <v>0.0</v>
      </c>
      <c r="Q15" s="47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91.9</v>
      </c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39" t="s">
        <v>42</v>
      </c>
      <c r="B16" s="40">
        <v>2.21200341E8</v>
      </c>
      <c r="C16" s="41"/>
      <c r="D16" s="42" t="s">
        <v>116</v>
      </c>
      <c r="E16" s="43">
        <v>100.0</v>
      </c>
      <c r="F16" s="44">
        <v>93.0</v>
      </c>
      <c r="G16" s="44">
        <v>93.0</v>
      </c>
      <c r="H16" s="45"/>
      <c r="I16" s="44">
        <v>90.0</v>
      </c>
      <c r="J16" s="44">
        <v>93.0</v>
      </c>
      <c r="K16" s="46"/>
      <c r="L16" s="47">
        <f t="shared" si="1"/>
        <v>93.1</v>
      </c>
      <c r="M16" s="48">
        <f t="shared" si="2"/>
        <v>93.1</v>
      </c>
      <c r="N16" s="49" t="str">
        <f t="shared" si="3"/>
        <v>A</v>
      </c>
      <c r="O16" s="46" t="s">
        <v>39</v>
      </c>
      <c r="P16" s="45">
        <v>0.0</v>
      </c>
      <c r="Q16" s="47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93.1</v>
      </c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39" t="s">
        <v>44</v>
      </c>
      <c r="B17" s="40">
        <v>2.21200343E8</v>
      </c>
      <c r="C17" s="41"/>
      <c r="D17" s="42" t="s">
        <v>117</v>
      </c>
      <c r="E17" s="43">
        <v>100.0</v>
      </c>
      <c r="F17" s="44">
        <v>90.0</v>
      </c>
      <c r="G17" s="44">
        <v>93.0</v>
      </c>
      <c r="H17" s="45"/>
      <c r="I17" s="44">
        <v>90.0</v>
      </c>
      <c r="J17" s="44">
        <v>92.0</v>
      </c>
      <c r="K17" s="46"/>
      <c r="L17" s="47">
        <f t="shared" si="1"/>
        <v>92.2</v>
      </c>
      <c r="M17" s="48">
        <f t="shared" si="2"/>
        <v>92.2</v>
      </c>
      <c r="N17" s="49" t="str">
        <f t="shared" si="3"/>
        <v>A</v>
      </c>
      <c r="O17" s="46" t="s">
        <v>39</v>
      </c>
      <c r="P17" s="45">
        <v>0.0</v>
      </c>
      <c r="Q17" s="47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92.2</v>
      </c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39" t="s">
        <v>46</v>
      </c>
      <c r="B18" s="40">
        <v>2.21200345E8</v>
      </c>
      <c r="C18" s="41"/>
      <c r="D18" s="42" t="s">
        <v>118</v>
      </c>
      <c r="E18" s="43">
        <v>100.0</v>
      </c>
      <c r="F18" s="44">
        <v>96.0</v>
      </c>
      <c r="G18" s="44">
        <v>96.0</v>
      </c>
      <c r="H18" s="45"/>
      <c r="I18" s="44">
        <v>90.0</v>
      </c>
      <c r="J18" s="44">
        <v>95.0</v>
      </c>
      <c r="K18" s="46"/>
      <c r="L18" s="47">
        <f t="shared" si="1"/>
        <v>94.9</v>
      </c>
      <c r="M18" s="48">
        <f t="shared" si="2"/>
        <v>94.9</v>
      </c>
      <c r="N18" s="49" t="str">
        <f t="shared" si="3"/>
        <v>A</v>
      </c>
      <c r="O18" s="46" t="s">
        <v>39</v>
      </c>
      <c r="P18" s="45">
        <v>0.0</v>
      </c>
      <c r="Q18" s="47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94.9</v>
      </c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39" t="s">
        <v>5</v>
      </c>
      <c r="B19" s="40">
        <v>2.21200347E8</v>
      </c>
      <c r="C19" s="41"/>
      <c r="D19" s="42" t="s">
        <v>119</v>
      </c>
      <c r="E19" s="43">
        <v>100.0</v>
      </c>
      <c r="F19" s="44">
        <v>90.0</v>
      </c>
      <c r="G19" s="44">
        <v>93.0</v>
      </c>
      <c r="H19" s="45"/>
      <c r="I19" s="44">
        <v>90.0</v>
      </c>
      <c r="J19" s="44">
        <v>93.0</v>
      </c>
      <c r="K19" s="46"/>
      <c r="L19" s="47">
        <f t="shared" si="1"/>
        <v>92.5</v>
      </c>
      <c r="M19" s="48">
        <f t="shared" si="2"/>
        <v>92.5</v>
      </c>
      <c r="N19" s="49" t="str">
        <f t="shared" si="3"/>
        <v>A</v>
      </c>
      <c r="O19" s="46" t="s">
        <v>39</v>
      </c>
      <c r="P19" s="45">
        <v>0.0</v>
      </c>
      <c r="Q19" s="47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92.5</v>
      </c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39" t="s">
        <v>49</v>
      </c>
      <c r="B20" s="40">
        <v>2.2120035E8</v>
      </c>
      <c r="C20" s="41"/>
      <c r="D20" s="42" t="s">
        <v>120</v>
      </c>
      <c r="E20" s="43">
        <v>100.0</v>
      </c>
      <c r="F20" s="44">
        <v>85.0</v>
      </c>
      <c r="G20" s="44">
        <v>85.0</v>
      </c>
      <c r="H20" s="45"/>
      <c r="I20" s="44">
        <v>90.0</v>
      </c>
      <c r="J20" s="44">
        <v>93.0</v>
      </c>
      <c r="K20" s="46"/>
      <c r="L20" s="47">
        <f t="shared" si="1"/>
        <v>89.9</v>
      </c>
      <c r="M20" s="48">
        <f t="shared" si="2"/>
        <v>89.9</v>
      </c>
      <c r="N20" s="49" t="str">
        <f t="shared" si="3"/>
        <v>A</v>
      </c>
      <c r="O20" s="46" t="s">
        <v>39</v>
      </c>
      <c r="P20" s="45">
        <v>0.0</v>
      </c>
      <c r="Q20" s="47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89.9</v>
      </c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39" t="s">
        <v>51</v>
      </c>
      <c r="B21" s="40">
        <v>2.21200354E8</v>
      </c>
      <c r="C21" s="41"/>
      <c r="D21" s="42" t="s">
        <v>121</v>
      </c>
      <c r="E21" s="43">
        <v>100.0</v>
      </c>
      <c r="F21" s="44">
        <v>85.0</v>
      </c>
      <c r="G21" s="44">
        <v>85.0</v>
      </c>
      <c r="H21" s="45"/>
      <c r="I21" s="44">
        <v>90.0</v>
      </c>
      <c r="J21" s="44">
        <v>91.0</v>
      </c>
      <c r="K21" s="46"/>
      <c r="L21" s="47">
        <f t="shared" si="1"/>
        <v>89.3</v>
      </c>
      <c r="M21" s="48">
        <f t="shared" si="2"/>
        <v>89.3</v>
      </c>
      <c r="N21" s="49" t="str">
        <f t="shared" si="3"/>
        <v>A</v>
      </c>
      <c r="O21" s="46" t="s">
        <v>39</v>
      </c>
      <c r="P21" s="45">
        <v>0.0</v>
      </c>
      <c r="Q21" s="47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89.3</v>
      </c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39" t="s">
        <v>53</v>
      </c>
      <c r="B22" s="40">
        <v>2.21200361E8</v>
      </c>
      <c r="C22" s="41"/>
      <c r="D22" s="42" t="s">
        <v>122</v>
      </c>
      <c r="E22" s="43">
        <v>100.0</v>
      </c>
      <c r="F22" s="44">
        <v>85.0</v>
      </c>
      <c r="G22" s="44">
        <v>87.0</v>
      </c>
      <c r="H22" s="45"/>
      <c r="I22" s="44">
        <v>90.0</v>
      </c>
      <c r="J22" s="44">
        <v>96.0</v>
      </c>
      <c r="K22" s="46"/>
      <c r="L22" s="47">
        <f t="shared" si="1"/>
        <v>91.2</v>
      </c>
      <c r="M22" s="48">
        <f t="shared" si="2"/>
        <v>91.2</v>
      </c>
      <c r="N22" s="49" t="str">
        <f t="shared" si="3"/>
        <v>A</v>
      </c>
      <c r="O22" s="46" t="s">
        <v>39</v>
      </c>
      <c r="P22" s="45">
        <v>0.0</v>
      </c>
      <c r="Q22" s="47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91.2</v>
      </c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39" t="s">
        <v>55</v>
      </c>
      <c r="B23" s="40">
        <v>2.21200365E8</v>
      </c>
      <c r="C23" s="41"/>
      <c r="D23" s="42" t="s">
        <v>123</v>
      </c>
      <c r="E23" s="43">
        <v>100.0</v>
      </c>
      <c r="F23" s="44">
        <v>85.0</v>
      </c>
      <c r="G23" s="44">
        <v>87.0</v>
      </c>
      <c r="H23" s="45"/>
      <c r="I23" s="44">
        <v>90.0</v>
      </c>
      <c r="J23" s="44">
        <v>96.0</v>
      </c>
      <c r="K23" s="46"/>
      <c r="L23" s="47">
        <f t="shared" si="1"/>
        <v>91.2</v>
      </c>
      <c r="M23" s="48">
        <f t="shared" si="2"/>
        <v>91.2</v>
      </c>
      <c r="N23" s="49" t="str">
        <f t="shared" si="3"/>
        <v>A</v>
      </c>
      <c r="O23" s="46" t="s">
        <v>39</v>
      </c>
      <c r="P23" s="45">
        <v>0.0</v>
      </c>
      <c r="Q23" s="47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91.2</v>
      </c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39" t="s">
        <v>57</v>
      </c>
      <c r="B24" s="40">
        <v>2.21200369E8</v>
      </c>
      <c r="C24" s="41"/>
      <c r="D24" s="42" t="s">
        <v>124</v>
      </c>
      <c r="E24" s="43">
        <v>100.0</v>
      </c>
      <c r="F24" s="44">
        <v>92.0</v>
      </c>
      <c r="G24" s="44">
        <v>90.0</v>
      </c>
      <c r="H24" s="45"/>
      <c r="I24" s="44">
        <v>90.0</v>
      </c>
      <c r="J24" s="44">
        <v>93.0</v>
      </c>
      <c r="K24" s="46"/>
      <c r="L24" s="47">
        <f t="shared" si="1"/>
        <v>92.3</v>
      </c>
      <c r="M24" s="48">
        <f t="shared" si="2"/>
        <v>92.3</v>
      </c>
      <c r="N24" s="49" t="str">
        <f t="shared" si="3"/>
        <v>A</v>
      </c>
      <c r="O24" s="46" t="s">
        <v>39</v>
      </c>
      <c r="P24" s="45">
        <v>0.0</v>
      </c>
      <c r="Q24" s="47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92.3</v>
      </c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39" t="s">
        <v>59</v>
      </c>
      <c r="B25" s="40">
        <v>2.2120037E8</v>
      </c>
      <c r="C25" s="41"/>
      <c r="D25" s="42" t="s">
        <v>125</v>
      </c>
      <c r="E25" s="43">
        <v>100.0</v>
      </c>
      <c r="F25" s="44">
        <v>90.0</v>
      </c>
      <c r="G25" s="44">
        <v>90.0</v>
      </c>
      <c r="H25" s="45"/>
      <c r="I25" s="44">
        <v>90.0</v>
      </c>
      <c r="J25" s="44">
        <v>90.0</v>
      </c>
      <c r="K25" s="46"/>
      <c r="L25" s="47">
        <f t="shared" si="1"/>
        <v>91</v>
      </c>
      <c r="M25" s="48">
        <f t="shared" si="2"/>
        <v>91</v>
      </c>
      <c r="N25" s="49" t="str">
        <f t="shared" si="3"/>
        <v>A</v>
      </c>
      <c r="O25" s="46" t="s">
        <v>39</v>
      </c>
      <c r="P25" s="45">
        <v>0.0</v>
      </c>
      <c r="Q25" s="47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91</v>
      </c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39" t="s">
        <v>61</v>
      </c>
      <c r="B26" s="40">
        <v>2.21200374E8</v>
      </c>
      <c r="C26" s="41"/>
      <c r="D26" s="42" t="s">
        <v>126</v>
      </c>
      <c r="E26" s="43">
        <v>100.0</v>
      </c>
      <c r="F26" s="44">
        <v>95.0</v>
      </c>
      <c r="G26" s="44">
        <v>5.0</v>
      </c>
      <c r="H26" s="45"/>
      <c r="I26" s="44">
        <v>90.0</v>
      </c>
      <c r="J26" s="44">
        <v>93.0</v>
      </c>
      <c r="K26" s="46"/>
      <c r="L26" s="47">
        <f t="shared" si="1"/>
        <v>75.9</v>
      </c>
      <c r="M26" s="48">
        <f t="shared" si="2"/>
        <v>75.9</v>
      </c>
      <c r="N26" s="49" t="str">
        <f t="shared" si="3"/>
        <v>AB</v>
      </c>
      <c r="O26" s="46" t="s">
        <v>39</v>
      </c>
      <c r="P26" s="45">
        <v>0.0</v>
      </c>
      <c r="Q26" s="47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75.9</v>
      </c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39" t="s">
        <v>63</v>
      </c>
      <c r="B27" s="40">
        <v>2.21200375E8</v>
      </c>
      <c r="C27" s="41"/>
      <c r="D27" s="42" t="s">
        <v>127</v>
      </c>
      <c r="E27" s="43">
        <v>92.86</v>
      </c>
      <c r="F27" s="44">
        <v>90.0</v>
      </c>
      <c r="G27" s="44">
        <v>90.0</v>
      </c>
      <c r="H27" s="45"/>
      <c r="I27" s="44">
        <v>90.0</v>
      </c>
      <c r="J27" s="44">
        <v>93.0</v>
      </c>
      <c r="K27" s="46"/>
      <c r="L27" s="47">
        <f t="shared" si="1"/>
        <v>91.186</v>
      </c>
      <c r="M27" s="48">
        <f t="shared" si="2"/>
        <v>91.186</v>
      </c>
      <c r="N27" s="49" t="str">
        <f t="shared" si="3"/>
        <v>A</v>
      </c>
      <c r="O27" s="46" t="s">
        <v>39</v>
      </c>
      <c r="P27" s="45">
        <v>0.0</v>
      </c>
      <c r="Q27" s="47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91.186</v>
      </c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39" t="s">
        <v>65</v>
      </c>
      <c r="B28" s="40">
        <v>2.21200377E8</v>
      </c>
      <c r="C28" s="41"/>
      <c r="D28" s="42" t="s">
        <v>128</v>
      </c>
      <c r="E28" s="43">
        <v>100.0</v>
      </c>
      <c r="F28" s="44">
        <v>95.0</v>
      </c>
      <c r="G28" s="44">
        <v>95.0</v>
      </c>
      <c r="H28" s="45"/>
      <c r="I28" s="44">
        <v>90.0</v>
      </c>
      <c r="J28" s="44">
        <v>94.0</v>
      </c>
      <c r="K28" s="46"/>
      <c r="L28" s="47">
        <f t="shared" si="1"/>
        <v>94.2</v>
      </c>
      <c r="M28" s="48">
        <f t="shared" si="2"/>
        <v>94.2</v>
      </c>
      <c r="N28" s="49" t="str">
        <f t="shared" si="3"/>
        <v>A</v>
      </c>
      <c r="O28" s="46" t="s">
        <v>39</v>
      </c>
      <c r="P28" s="45">
        <v>0.0</v>
      </c>
      <c r="Q28" s="47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94.2</v>
      </c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39" t="s">
        <v>67</v>
      </c>
      <c r="B29" s="40">
        <v>2.2120038E8</v>
      </c>
      <c r="C29" s="41"/>
      <c r="D29" s="42" t="s">
        <v>129</v>
      </c>
      <c r="E29" s="43">
        <v>92.86</v>
      </c>
      <c r="F29" s="44">
        <v>93.0</v>
      </c>
      <c r="G29" s="44">
        <v>93.0</v>
      </c>
      <c r="H29" s="45"/>
      <c r="I29" s="44">
        <v>90.0</v>
      </c>
      <c r="J29" s="44">
        <v>95.0</v>
      </c>
      <c r="K29" s="46"/>
      <c r="L29" s="47">
        <f t="shared" si="1"/>
        <v>92.986</v>
      </c>
      <c r="M29" s="48">
        <f t="shared" si="2"/>
        <v>92.986</v>
      </c>
      <c r="N29" s="49" t="str">
        <f t="shared" si="3"/>
        <v>A</v>
      </c>
      <c r="O29" s="46" t="s">
        <v>39</v>
      </c>
      <c r="P29" s="45">
        <v>0.0</v>
      </c>
      <c r="Q29" s="47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92.986</v>
      </c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39" t="s">
        <v>69</v>
      </c>
      <c r="B30" s="40">
        <v>2.21200382E8</v>
      </c>
      <c r="C30" s="41"/>
      <c r="D30" s="42" t="s">
        <v>130</v>
      </c>
      <c r="E30" s="43">
        <v>100.0</v>
      </c>
      <c r="F30" s="44">
        <v>90.0</v>
      </c>
      <c r="G30" s="44">
        <v>90.0</v>
      </c>
      <c r="H30" s="45"/>
      <c r="I30" s="44">
        <v>90.0</v>
      </c>
      <c r="J30" s="44">
        <v>94.0</v>
      </c>
      <c r="K30" s="46"/>
      <c r="L30" s="47">
        <f t="shared" si="1"/>
        <v>92.2</v>
      </c>
      <c r="M30" s="48">
        <f t="shared" si="2"/>
        <v>92.2</v>
      </c>
      <c r="N30" s="49" t="str">
        <f t="shared" si="3"/>
        <v>A</v>
      </c>
      <c r="O30" s="46" t="s">
        <v>39</v>
      </c>
      <c r="P30" s="45">
        <v>0.0</v>
      </c>
      <c r="Q30" s="47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92.2</v>
      </c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39" t="s">
        <v>71</v>
      </c>
      <c r="B31" s="40">
        <v>2.21200383E8</v>
      </c>
      <c r="C31" s="41"/>
      <c r="D31" s="42" t="s">
        <v>131</v>
      </c>
      <c r="E31" s="43">
        <v>100.0</v>
      </c>
      <c r="F31" s="44">
        <v>95.0</v>
      </c>
      <c r="G31" s="44">
        <v>93.0</v>
      </c>
      <c r="H31" s="45"/>
      <c r="I31" s="44">
        <v>90.0</v>
      </c>
      <c r="J31" s="44">
        <v>93.0</v>
      </c>
      <c r="K31" s="46"/>
      <c r="L31" s="47">
        <f t="shared" si="1"/>
        <v>93.5</v>
      </c>
      <c r="M31" s="48">
        <f t="shared" si="2"/>
        <v>93.5</v>
      </c>
      <c r="N31" s="49" t="str">
        <f t="shared" si="3"/>
        <v>A</v>
      </c>
      <c r="O31" s="46" t="s">
        <v>39</v>
      </c>
      <c r="P31" s="45">
        <v>0.0</v>
      </c>
      <c r="Q31" s="47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93.5</v>
      </c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39" t="s">
        <v>73</v>
      </c>
      <c r="B32" s="40">
        <v>2.21200384E8</v>
      </c>
      <c r="C32" s="41"/>
      <c r="D32" s="42" t="s">
        <v>132</v>
      </c>
      <c r="E32" s="43">
        <v>100.0</v>
      </c>
      <c r="F32" s="44">
        <v>93.0</v>
      </c>
      <c r="G32" s="44">
        <v>88.0</v>
      </c>
      <c r="H32" s="45"/>
      <c r="I32" s="44">
        <v>90.0</v>
      </c>
      <c r="J32" s="44">
        <v>95.0</v>
      </c>
      <c r="K32" s="46"/>
      <c r="L32" s="47">
        <f t="shared" si="1"/>
        <v>92.7</v>
      </c>
      <c r="M32" s="48">
        <f t="shared" si="2"/>
        <v>92.7</v>
      </c>
      <c r="N32" s="49" t="str">
        <f t="shared" si="3"/>
        <v>A</v>
      </c>
      <c r="O32" s="46" t="s">
        <v>39</v>
      </c>
      <c r="P32" s="45">
        <v>0.0</v>
      </c>
      <c r="Q32" s="47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92.7</v>
      </c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39" t="s">
        <v>75</v>
      </c>
      <c r="B33" s="40">
        <v>2.21200385E8</v>
      </c>
      <c r="C33" s="41"/>
      <c r="D33" s="42" t="s">
        <v>133</v>
      </c>
      <c r="E33" s="43">
        <v>100.0</v>
      </c>
      <c r="F33" s="44">
        <v>85.0</v>
      </c>
      <c r="G33" s="44">
        <v>87.0</v>
      </c>
      <c r="H33" s="45"/>
      <c r="I33" s="44">
        <v>90.0</v>
      </c>
      <c r="J33" s="44">
        <v>94.0</v>
      </c>
      <c r="K33" s="46"/>
      <c r="L33" s="47">
        <f t="shared" si="1"/>
        <v>90.6</v>
      </c>
      <c r="M33" s="48">
        <f t="shared" si="2"/>
        <v>90.6</v>
      </c>
      <c r="N33" s="49" t="str">
        <f t="shared" si="3"/>
        <v>A</v>
      </c>
      <c r="O33" s="46" t="s">
        <v>39</v>
      </c>
      <c r="P33" s="45">
        <v>0.0</v>
      </c>
      <c r="Q33" s="47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90.6</v>
      </c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39" t="s">
        <v>77</v>
      </c>
      <c r="B34" s="50">
        <v>2.21200386E8</v>
      </c>
      <c r="C34" s="41"/>
      <c r="D34" s="51" t="s">
        <v>134</v>
      </c>
      <c r="E34" s="43">
        <v>100.0</v>
      </c>
      <c r="F34" s="44">
        <v>93.0</v>
      </c>
      <c r="G34" s="44">
        <v>92.0</v>
      </c>
      <c r="H34" s="45"/>
      <c r="I34" s="44">
        <v>90.0</v>
      </c>
      <c r="J34" s="44">
        <v>97.0</v>
      </c>
      <c r="K34" s="46"/>
      <c r="L34" s="47">
        <f t="shared" si="1"/>
        <v>94.1</v>
      </c>
      <c r="M34" s="48">
        <f t="shared" si="2"/>
        <v>94.1</v>
      </c>
      <c r="N34" s="49" t="str">
        <f t="shared" si="3"/>
        <v>A</v>
      </c>
      <c r="O34" s="46" t="s">
        <v>39</v>
      </c>
      <c r="P34" s="45">
        <v>0.0</v>
      </c>
      <c r="Q34" s="47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94.1</v>
      </c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39" t="s">
        <v>79</v>
      </c>
      <c r="B35" s="40">
        <v>2.21200387E8</v>
      </c>
      <c r="C35" s="41"/>
      <c r="D35" s="42" t="s">
        <v>135</v>
      </c>
      <c r="E35" s="43">
        <v>92.86</v>
      </c>
      <c r="F35" s="44">
        <v>85.0</v>
      </c>
      <c r="G35" s="44">
        <v>86.0</v>
      </c>
      <c r="H35" s="45"/>
      <c r="I35" s="44">
        <v>90.0</v>
      </c>
      <c r="J35" s="44">
        <v>92.0</v>
      </c>
      <c r="K35" s="46"/>
      <c r="L35" s="47">
        <f t="shared" si="1"/>
        <v>89.086</v>
      </c>
      <c r="M35" s="48">
        <f t="shared" si="2"/>
        <v>89.086</v>
      </c>
      <c r="N35" s="49" t="str">
        <f t="shared" si="3"/>
        <v>A</v>
      </c>
      <c r="O35" s="46" t="s">
        <v>39</v>
      </c>
      <c r="P35" s="45">
        <v>0.0</v>
      </c>
      <c r="Q35" s="47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89.086</v>
      </c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39" t="s">
        <v>81</v>
      </c>
      <c r="B36" s="40">
        <v>2.21200388E8</v>
      </c>
      <c r="C36" s="41"/>
      <c r="D36" s="42" t="s">
        <v>136</v>
      </c>
      <c r="E36" s="43">
        <v>100.0</v>
      </c>
      <c r="F36" s="44">
        <v>85.0</v>
      </c>
      <c r="G36" s="44">
        <v>85.0</v>
      </c>
      <c r="H36" s="45"/>
      <c r="I36" s="44">
        <v>90.0</v>
      </c>
      <c r="J36" s="44">
        <v>92.0</v>
      </c>
      <c r="K36" s="46"/>
      <c r="L36" s="47">
        <f t="shared" si="1"/>
        <v>89.6</v>
      </c>
      <c r="M36" s="48">
        <f t="shared" si="2"/>
        <v>89.6</v>
      </c>
      <c r="N36" s="49" t="str">
        <f t="shared" si="3"/>
        <v>A</v>
      </c>
      <c r="O36" s="46" t="s">
        <v>39</v>
      </c>
      <c r="P36" s="45">
        <v>0.0</v>
      </c>
      <c r="Q36" s="47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89.6</v>
      </c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39" t="s">
        <v>83</v>
      </c>
      <c r="B37" s="40">
        <v>2.21200389E8</v>
      </c>
      <c r="C37" s="41"/>
      <c r="D37" s="42" t="s">
        <v>137</v>
      </c>
      <c r="E37" s="43">
        <v>100.0</v>
      </c>
      <c r="F37" s="44">
        <v>97.0</v>
      </c>
      <c r="G37" s="44">
        <v>97.0</v>
      </c>
      <c r="H37" s="45"/>
      <c r="I37" s="44">
        <v>90.0</v>
      </c>
      <c r="J37" s="44">
        <v>92.0</v>
      </c>
      <c r="K37" s="46"/>
      <c r="L37" s="47">
        <f t="shared" si="1"/>
        <v>94.4</v>
      </c>
      <c r="M37" s="48">
        <f t="shared" si="2"/>
        <v>94.4</v>
      </c>
      <c r="N37" s="49" t="str">
        <f t="shared" si="3"/>
        <v>A</v>
      </c>
      <c r="O37" s="46" t="s">
        <v>39</v>
      </c>
      <c r="P37" s="45">
        <v>0.0</v>
      </c>
      <c r="Q37" s="47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94.4</v>
      </c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39" t="s">
        <v>85</v>
      </c>
      <c r="B38" s="40">
        <v>2.2120039E8</v>
      </c>
      <c r="C38" s="41"/>
      <c r="D38" s="42" t="s">
        <v>138</v>
      </c>
      <c r="E38" s="43">
        <v>100.0</v>
      </c>
      <c r="F38" s="44">
        <v>86.0</v>
      </c>
      <c r="G38" s="44">
        <v>87.0</v>
      </c>
      <c r="H38" s="45"/>
      <c r="I38" s="44">
        <v>90.0</v>
      </c>
      <c r="J38" s="44">
        <v>93.0</v>
      </c>
      <c r="K38" s="46"/>
      <c r="L38" s="47">
        <f t="shared" si="1"/>
        <v>90.5</v>
      </c>
      <c r="M38" s="48">
        <f t="shared" si="2"/>
        <v>90.5</v>
      </c>
      <c r="N38" s="49" t="str">
        <f t="shared" si="3"/>
        <v>A</v>
      </c>
      <c r="O38" s="46" t="s">
        <v>39</v>
      </c>
      <c r="P38" s="45">
        <v>0.0</v>
      </c>
      <c r="Q38" s="47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90.5</v>
      </c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39" t="s">
        <v>87</v>
      </c>
      <c r="B39" s="40">
        <v>2.21200391E8</v>
      </c>
      <c r="C39" s="41"/>
      <c r="D39" s="42" t="s">
        <v>139</v>
      </c>
      <c r="E39" s="43">
        <v>100.0</v>
      </c>
      <c r="F39" s="44">
        <v>95.0</v>
      </c>
      <c r="G39" s="44">
        <v>93.0</v>
      </c>
      <c r="H39" s="45"/>
      <c r="I39" s="44">
        <v>90.0</v>
      </c>
      <c r="J39" s="44">
        <v>94.0</v>
      </c>
      <c r="K39" s="46"/>
      <c r="L39" s="47">
        <f t="shared" si="1"/>
        <v>93.8</v>
      </c>
      <c r="M39" s="48">
        <f t="shared" si="2"/>
        <v>93.8</v>
      </c>
      <c r="N39" s="49" t="str">
        <f t="shared" si="3"/>
        <v>A</v>
      </c>
      <c r="O39" s="46" t="s">
        <v>39</v>
      </c>
      <c r="P39" s="45">
        <v>0.0</v>
      </c>
      <c r="Q39" s="47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93.8</v>
      </c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39" t="s">
        <v>89</v>
      </c>
      <c r="B40" s="40">
        <v>2.21200392E8</v>
      </c>
      <c r="C40" s="41"/>
      <c r="D40" s="42" t="s">
        <v>140</v>
      </c>
      <c r="E40" s="43">
        <v>100.0</v>
      </c>
      <c r="F40" s="44">
        <v>86.0</v>
      </c>
      <c r="G40" s="44">
        <v>87.0</v>
      </c>
      <c r="H40" s="45"/>
      <c r="I40" s="44">
        <v>90.0</v>
      </c>
      <c r="J40" s="44">
        <v>94.0</v>
      </c>
      <c r="K40" s="46"/>
      <c r="L40" s="47">
        <f t="shared" si="1"/>
        <v>90.8</v>
      </c>
      <c r="M40" s="48">
        <f t="shared" si="2"/>
        <v>90.8</v>
      </c>
      <c r="N40" s="49" t="str">
        <f t="shared" si="3"/>
        <v>A</v>
      </c>
      <c r="O40" s="46" t="s">
        <v>39</v>
      </c>
      <c r="P40" s="45">
        <v>0.0</v>
      </c>
      <c r="Q40" s="47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90.8</v>
      </c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39" t="s">
        <v>91</v>
      </c>
      <c r="B41" s="40">
        <v>2.21200393E8</v>
      </c>
      <c r="C41" s="41"/>
      <c r="D41" s="42" t="s">
        <v>141</v>
      </c>
      <c r="E41" s="43">
        <v>92.86</v>
      </c>
      <c r="F41" s="44">
        <v>87.0</v>
      </c>
      <c r="G41" s="44">
        <v>87.0</v>
      </c>
      <c r="H41" s="45"/>
      <c r="I41" s="44">
        <v>90.0</v>
      </c>
      <c r="J41" s="44">
        <v>93.0</v>
      </c>
      <c r="K41" s="46"/>
      <c r="L41" s="47">
        <f t="shared" si="1"/>
        <v>89.986</v>
      </c>
      <c r="M41" s="48">
        <f t="shared" si="2"/>
        <v>89.986</v>
      </c>
      <c r="N41" s="49" t="str">
        <f t="shared" si="3"/>
        <v>A</v>
      </c>
      <c r="O41" s="46" t="s">
        <v>39</v>
      </c>
      <c r="P41" s="45">
        <v>0.0</v>
      </c>
      <c r="Q41" s="47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89.986</v>
      </c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39" t="s">
        <v>93</v>
      </c>
      <c r="B42" s="40">
        <v>2.21200394E8</v>
      </c>
      <c r="C42" s="41"/>
      <c r="D42" s="42" t="s">
        <v>142</v>
      </c>
      <c r="E42" s="43">
        <v>100.0</v>
      </c>
      <c r="F42" s="44">
        <v>96.0</v>
      </c>
      <c r="G42" s="44">
        <v>95.0</v>
      </c>
      <c r="H42" s="45"/>
      <c r="I42" s="44">
        <v>90.0</v>
      </c>
      <c r="J42" s="44">
        <v>93.0</v>
      </c>
      <c r="K42" s="46"/>
      <c r="L42" s="47">
        <f t="shared" si="1"/>
        <v>94.1</v>
      </c>
      <c r="M42" s="48">
        <f t="shared" si="2"/>
        <v>94.1</v>
      </c>
      <c r="N42" s="49" t="str">
        <f t="shared" si="3"/>
        <v>A</v>
      </c>
      <c r="O42" s="46" t="s">
        <v>39</v>
      </c>
      <c r="P42" s="45">
        <v>0.0</v>
      </c>
      <c r="Q42" s="47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94.1</v>
      </c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39" t="s">
        <v>95</v>
      </c>
      <c r="B43" s="40">
        <v>2.21200395E8</v>
      </c>
      <c r="C43" s="41"/>
      <c r="D43" s="42" t="s">
        <v>143</v>
      </c>
      <c r="E43" s="43">
        <v>92.86</v>
      </c>
      <c r="F43" s="44">
        <v>87.0</v>
      </c>
      <c r="G43" s="44">
        <v>88.0</v>
      </c>
      <c r="H43" s="45"/>
      <c r="I43" s="44">
        <v>90.0</v>
      </c>
      <c r="J43" s="44">
        <v>95.0</v>
      </c>
      <c r="K43" s="46"/>
      <c r="L43" s="47">
        <f t="shared" si="1"/>
        <v>90.786</v>
      </c>
      <c r="M43" s="48">
        <f t="shared" si="2"/>
        <v>90.786</v>
      </c>
      <c r="N43" s="49" t="str">
        <f t="shared" si="3"/>
        <v>A</v>
      </c>
      <c r="O43" s="46" t="s">
        <v>39</v>
      </c>
      <c r="P43" s="45">
        <v>0.0</v>
      </c>
      <c r="Q43" s="47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90.786</v>
      </c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39" t="s">
        <v>97</v>
      </c>
      <c r="B44" s="40">
        <v>2.21200397E8</v>
      </c>
      <c r="C44" s="41"/>
      <c r="D44" s="42" t="s">
        <v>144</v>
      </c>
      <c r="E44" s="43">
        <v>100.0</v>
      </c>
      <c r="F44" s="44">
        <v>87.0</v>
      </c>
      <c r="G44" s="44">
        <v>87.0</v>
      </c>
      <c r="H44" s="45"/>
      <c r="I44" s="44">
        <v>90.0</v>
      </c>
      <c r="J44" s="44">
        <v>94.0</v>
      </c>
      <c r="K44" s="46"/>
      <c r="L44" s="47">
        <f t="shared" si="1"/>
        <v>91</v>
      </c>
      <c r="M44" s="48">
        <f t="shared" si="2"/>
        <v>91</v>
      </c>
      <c r="N44" s="49" t="str">
        <f t="shared" si="3"/>
        <v>A</v>
      </c>
      <c r="O44" s="46" t="s">
        <v>39</v>
      </c>
      <c r="P44" s="45">
        <v>0.0</v>
      </c>
      <c r="Q44" s="47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91</v>
      </c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39" t="s">
        <v>145</v>
      </c>
      <c r="B45" s="40">
        <v>2.21200398E8</v>
      </c>
      <c r="C45" s="41"/>
      <c r="D45" s="42" t="s">
        <v>146</v>
      </c>
      <c r="E45" s="43">
        <v>100.0</v>
      </c>
      <c r="F45" s="44">
        <v>90.0</v>
      </c>
      <c r="G45" s="44">
        <v>90.0</v>
      </c>
      <c r="H45" s="45"/>
      <c r="I45" s="44">
        <v>90.0</v>
      </c>
      <c r="J45" s="44">
        <v>92.0</v>
      </c>
      <c r="K45" s="46"/>
      <c r="L45" s="47">
        <f t="shared" si="1"/>
        <v>91.6</v>
      </c>
      <c r="M45" s="48">
        <f t="shared" si="2"/>
        <v>91.6</v>
      </c>
      <c r="N45" s="49" t="str">
        <f t="shared" si="3"/>
        <v>A</v>
      </c>
      <c r="O45" s="46" t="s">
        <v>39</v>
      </c>
      <c r="P45" s="45">
        <v>0.0</v>
      </c>
      <c r="Q45" s="47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91.6</v>
      </c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39" t="s">
        <v>147</v>
      </c>
      <c r="B46" s="40">
        <v>2.212004E8</v>
      </c>
      <c r="C46" s="41"/>
      <c r="D46" s="42" t="s">
        <v>148</v>
      </c>
      <c r="E46" s="43">
        <v>100.0</v>
      </c>
      <c r="F46" s="44">
        <v>87.0</v>
      </c>
      <c r="G46" s="44">
        <v>87.0</v>
      </c>
      <c r="H46" s="45"/>
      <c r="I46" s="44">
        <v>90.0</v>
      </c>
      <c r="J46" s="44">
        <v>94.0</v>
      </c>
      <c r="K46" s="46"/>
      <c r="L46" s="47">
        <f t="shared" si="1"/>
        <v>91</v>
      </c>
      <c r="M46" s="48">
        <f t="shared" si="2"/>
        <v>91</v>
      </c>
      <c r="N46" s="49" t="str">
        <f t="shared" si="3"/>
        <v>A</v>
      </c>
      <c r="O46" s="46" t="s">
        <v>39</v>
      </c>
      <c r="P46" s="45">
        <v>0.0</v>
      </c>
      <c r="Q46" s="47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91</v>
      </c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39" t="s">
        <v>149</v>
      </c>
      <c r="B47" s="40">
        <v>2.21200401E8</v>
      </c>
      <c r="C47" s="41"/>
      <c r="D47" s="42" t="s">
        <v>150</v>
      </c>
      <c r="E47" s="43">
        <v>78.57</v>
      </c>
      <c r="F47" s="44">
        <v>88.0</v>
      </c>
      <c r="G47" s="44">
        <v>86.0</v>
      </c>
      <c r="H47" s="45"/>
      <c r="I47" s="44">
        <v>90.0</v>
      </c>
      <c r="J47" s="44">
        <v>93.0</v>
      </c>
      <c r="K47" s="46"/>
      <c r="L47" s="47">
        <f t="shared" si="1"/>
        <v>88.557</v>
      </c>
      <c r="M47" s="48">
        <f t="shared" si="2"/>
        <v>88.557</v>
      </c>
      <c r="N47" s="49" t="str">
        <f t="shared" si="3"/>
        <v>A</v>
      </c>
      <c r="O47" s="46" t="s">
        <v>39</v>
      </c>
      <c r="P47" s="45">
        <v>0.0</v>
      </c>
      <c r="Q47" s="47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88.557</v>
      </c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5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3"/>
    </row>
    <row r="49" ht="12.75" customHeight="1">
      <c r="A49" s="2"/>
      <c r="B49" s="2"/>
      <c r="C49" s="2"/>
      <c r="D49" s="53" t="s">
        <v>99</v>
      </c>
      <c r="E49" s="53" t="s">
        <v>100</v>
      </c>
      <c r="F49" s="53" t="s">
        <v>101</v>
      </c>
      <c r="G49" s="2"/>
      <c r="H49" s="2"/>
      <c r="I49" s="2"/>
      <c r="J49" s="54"/>
      <c r="K49" s="54"/>
      <c r="L49" s="54"/>
      <c r="M49" s="2"/>
      <c r="N49" s="2"/>
      <c r="O49" s="2"/>
      <c r="P49" s="2"/>
      <c r="Q49" s="3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55" t="s">
        <v>102</v>
      </c>
      <c r="E50" s="55">
        <f>COUNTIF(N14:N47,"A")</f>
        <v>33</v>
      </c>
      <c r="F50" s="56">
        <f t="shared" ref="F50:F57" si="4">E50/$A$47</f>
        <v>0.9705882353</v>
      </c>
      <c r="G50" s="2"/>
      <c r="H50" s="2"/>
      <c r="I50" s="2"/>
      <c r="J50" s="57"/>
      <c r="K50" s="57"/>
      <c r="L50" s="57"/>
      <c r="M50" s="2"/>
      <c r="N50" s="2"/>
      <c r="O50" s="2"/>
      <c r="P50" s="2"/>
      <c r="Q50" s="3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55" t="s">
        <v>103</v>
      </c>
      <c r="E51" s="55">
        <f>COUNTIF(N14:N47,"AB")</f>
        <v>1</v>
      </c>
      <c r="F51" s="56">
        <f t="shared" si="4"/>
        <v>0.02941176471</v>
      </c>
      <c r="G51" s="2"/>
      <c r="H51" s="2"/>
      <c r="I51" s="2"/>
      <c r="J51" s="57"/>
      <c r="K51" s="57"/>
      <c r="L51" s="57"/>
      <c r="M51" s="2"/>
      <c r="N51" s="2"/>
      <c r="O51" s="2"/>
      <c r="P51" s="2"/>
      <c r="Q51" s="3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55" t="s">
        <v>104</v>
      </c>
      <c r="E52" s="55">
        <f>COUNTIF(N14:N47,"B")</f>
        <v>0</v>
      </c>
      <c r="F52" s="56">
        <f t="shared" si="4"/>
        <v>0</v>
      </c>
      <c r="G52" s="2"/>
      <c r="H52" s="2"/>
      <c r="I52" s="2"/>
      <c r="J52" s="57"/>
      <c r="K52" s="57"/>
      <c r="L52" s="57"/>
      <c r="M52" s="2"/>
      <c r="N52" s="2"/>
      <c r="O52" s="2"/>
      <c r="P52" s="2"/>
      <c r="Q52" s="3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55" t="s">
        <v>105</v>
      </c>
      <c r="E53" s="55">
        <f>COUNTIF(N14:N47,"BC")</f>
        <v>0</v>
      </c>
      <c r="F53" s="56">
        <f t="shared" si="4"/>
        <v>0</v>
      </c>
      <c r="G53" s="2"/>
      <c r="H53" s="2"/>
      <c r="I53" s="2"/>
      <c r="J53" s="57"/>
      <c r="K53" s="57"/>
      <c r="L53" s="57"/>
      <c r="M53" s="2"/>
      <c r="N53" s="2"/>
      <c r="O53" s="2"/>
      <c r="P53" s="2"/>
      <c r="Q53" s="3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55" t="s">
        <v>106</v>
      </c>
      <c r="E54" s="55">
        <f>COUNTIF(N14:N47,"C")</f>
        <v>0</v>
      </c>
      <c r="F54" s="56">
        <f t="shared" si="4"/>
        <v>0</v>
      </c>
      <c r="G54" s="2"/>
      <c r="H54" s="2"/>
      <c r="I54" s="2"/>
      <c r="J54" s="57"/>
      <c r="K54" s="57"/>
      <c r="L54" s="57"/>
      <c r="M54" s="2"/>
      <c r="N54" s="2"/>
      <c r="O54" s="2"/>
      <c r="P54" s="2"/>
      <c r="Q54" s="3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55" t="s">
        <v>107</v>
      </c>
      <c r="E55" s="55">
        <f>COUNTIF(N14:N47,"D")</f>
        <v>0</v>
      </c>
      <c r="F55" s="56">
        <f t="shared" si="4"/>
        <v>0</v>
      </c>
      <c r="G55" s="2"/>
      <c r="H55" s="2"/>
      <c r="I55" s="2"/>
      <c r="J55" s="57"/>
      <c r="K55" s="57"/>
      <c r="L55" s="57"/>
      <c r="M55" s="2"/>
      <c r="N55" s="2"/>
      <c r="O55" s="2"/>
      <c r="P55" s="2"/>
      <c r="Q55" s="3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55" t="s">
        <v>108</v>
      </c>
      <c r="E56" s="55">
        <f>COUNTIF(N14:N47,"E")</f>
        <v>0</v>
      </c>
      <c r="F56" s="56">
        <f t="shared" si="4"/>
        <v>0</v>
      </c>
      <c r="G56" s="2"/>
      <c r="H56" s="2"/>
      <c r="I56" s="2"/>
      <c r="J56" s="57"/>
      <c r="K56" s="57"/>
      <c r="L56" s="57"/>
      <c r="M56" s="2"/>
      <c r="N56" s="2"/>
      <c r="O56" s="2"/>
      <c r="P56" s="2"/>
      <c r="Q56" s="3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58" t="s">
        <v>109</v>
      </c>
      <c r="E57" s="55">
        <f>SUM(E50:E56)</f>
        <v>34</v>
      </c>
      <c r="F57" s="56">
        <f t="shared" si="4"/>
        <v>1</v>
      </c>
      <c r="G57" s="2"/>
      <c r="H57" s="2"/>
      <c r="I57" s="2"/>
      <c r="J57" s="57"/>
      <c r="K57" s="57"/>
      <c r="L57" s="57"/>
      <c r="M57" s="2"/>
      <c r="N57" s="2"/>
      <c r="O57" s="2"/>
      <c r="P57" s="2"/>
      <c r="Q57" s="3"/>
      <c r="R57" s="2"/>
      <c r="S57" s="2"/>
      <c r="T57" s="2"/>
      <c r="U57" s="2"/>
      <c r="V57" s="2"/>
      <c r="W57" s="2"/>
      <c r="X57" s="2"/>
      <c r="Y57" s="2"/>
      <c r="Z57" s="2"/>
    </row>
    <row r="58" ht="21.75" customHeight="1">
      <c r="A58" s="59"/>
      <c r="B58" s="59"/>
      <c r="C58" s="59"/>
      <c r="D58" s="59"/>
      <c r="E58" s="59"/>
      <c r="F58" s="59"/>
      <c r="G58" s="60"/>
      <c r="H58" s="60"/>
      <c r="I58" s="61"/>
      <c r="J58" s="61"/>
      <c r="K58" s="61"/>
      <c r="L58" s="61"/>
      <c r="M58" s="59"/>
      <c r="N58" s="59"/>
      <c r="O58" s="59"/>
      <c r="P58" s="59"/>
      <c r="Q58" s="62"/>
      <c r="R58" s="59"/>
      <c r="S58" s="59"/>
      <c r="T58" s="59"/>
      <c r="U58" s="59"/>
      <c r="V58" s="59"/>
      <c r="W58" s="59"/>
      <c r="X58" s="59"/>
      <c r="Y58" s="59"/>
      <c r="Z58" s="59"/>
    </row>
    <row r="59" ht="21.75" customHeight="1">
      <c r="A59" s="59"/>
      <c r="B59" s="59"/>
      <c r="C59" s="59"/>
      <c r="D59" s="59"/>
      <c r="E59" s="59"/>
      <c r="F59" s="59"/>
      <c r="G59" s="60"/>
      <c r="H59" s="60"/>
      <c r="I59" s="2" t="s">
        <v>110</v>
      </c>
      <c r="J59" s="57"/>
      <c r="K59" s="57"/>
      <c r="L59" s="57"/>
      <c r="M59" s="59"/>
      <c r="N59" s="59"/>
      <c r="O59" s="59"/>
      <c r="P59" s="59"/>
      <c r="Q59" s="62"/>
      <c r="R59" s="59"/>
      <c r="S59" s="59"/>
      <c r="T59" s="59"/>
      <c r="U59" s="59"/>
      <c r="V59" s="59"/>
      <c r="W59" s="59"/>
      <c r="X59" s="59"/>
      <c r="Y59" s="59"/>
      <c r="Z59" s="59"/>
    </row>
    <row r="60" ht="12.75" customHeight="1">
      <c r="A60" s="59"/>
      <c r="B60" s="59"/>
      <c r="C60" s="59"/>
      <c r="D60" s="63"/>
      <c r="E60" s="60"/>
      <c r="F60" s="61"/>
      <c r="G60" s="59"/>
      <c r="H60" s="59"/>
      <c r="I60" s="2" t="s">
        <v>111</v>
      </c>
      <c r="J60" s="2"/>
      <c r="K60" s="2"/>
      <c r="L60" s="2"/>
      <c r="M60" s="59"/>
      <c r="N60" s="59"/>
      <c r="O60" s="59"/>
      <c r="P60" s="59"/>
      <c r="Q60" s="62"/>
      <c r="R60" s="59"/>
      <c r="S60" s="59"/>
      <c r="T60" s="59"/>
      <c r="U60" s="59"/>
      <c r="V60" s="59"/>
      <c r="W60" s="59"/>
      <c r="X60" s="59"/>
      <c r="Y60" s="59"/>
      <c r="Z60" s="59"/>
    </row>
    <row r="61" ht="12.75" customHeight="1">
      <c r="A61" s="59"/>
      <c r="B61" s="59"/>
      <c r="C61" s="59"/>
      <c r="D61" s="63"/>
      <c r="E61" s="60"/>
      <c r="F61" s="61"/>
      <c r="G61" s="59"/>
      <c r="H61" s="59"/>
      <c r="I61" s="2"/>
      <c r="J61" s="2"/>
      <c r="K61" s="2"/>
      <c r="L61" s="2"/>
      <c r="M61" s="59"/>
      <c r="N61" s="59"/>
      <c r="O61" s="59"/>
      <c r="P61" s="59"/>
      <c r="Q61" s="62"/>
      <c r="R61" s="59"/>
      <c r="S61" s="59"/>
      <c r="T61" s="59"/>
      <c r="U61" s="59"/>
      <c r="V61" s="59"/>
      <c r="W61" s="59"/>
      <c r="X61" s="59"/>
      <c r="Y61" s="59"/>
      <c r="Z61" s="59"/>
    </row>
    <row r="62" ht="12.75" customHeight="1">
      <c r="A62" s="59"/>
      <c r="B62" s="59"/>
      <c r="C62" s="59"/>
      <c r="D62" s="63"/>
      <c r="E62" s="60"/>
      <c r="F62" s="61"/>
      <c r="G62" s="59"/>
      <c r="H62" s="59"/>
      <c r="I62" s="2"/>
      <c r="J62" s="2"/>
      <c r="K62" s="2"/>
      <c r="L62" s="2"/>
      <c r="M62" s="59"/>
      <c r="N62" s="59"/>
      <c r="O62" s="59"/>
      <c r="P62" s="59"/>
      <c r="Q62" s="62"/>
      <c r="R62" s="59"/>
      <c r="S62" s="59"/>
      <c r="T62" s="59"/>
      <c r="U62" s="59"/>
      <c r="V62" s="59"/>
      <c r="W62" s="59"/>
      <c r="X62" s="59"/>
      <c r="Y62" s="59"/>
      <c r="Z62" s="59"/>
    </row>
    <row r="63" ht="12.75" customHeight="1">
      <c r="A63" s="59"/>
      <c r="B63" s="59"/>
      <c r="C63" s="59"/>
      <c r="D63" s="59"/>
      <c r="E63" s="59"/>
      <c r="F63" s="59"/>
      <c r="G63" s="59"/>
      <c r="H63" s="59"/>
      <c r="I63" s="2"/>
      <c r="J63" s="2"/>
      <c r="K63" s="2"/>
      <c r="L63" s="2"/>
      <c r="M63" s="59"/>
      <c r="N63" s="59"/>
      <c r="O63" s="59"/>
      <c r="P63" s="59"/>
      <c r="Q63" s="62"/>
      <c r="R63" s="59"/>
      <c r="S63" s="59"/>
      <c r="T63" s="59"/>
      <c r="U63" s="59"/>
      <c r="V63" s="59"/>
      <c r="W63" s="59"/>
      <c r="X63" s="59"/>
      <c r="Y63" s="59"/>
      <c r="Z63" s="59"/>
    </row>
    <row r="64" ht="12.75" customHeight="1">
      <c r="A64" s="59"/>
      <c r="B64" s="59"/>
      <c r="C64" s="59"/>
      <c r="D64" s="59"/>
      <c r="E64" s="59"/>
      <c r="F64" s="59"/>
      <c r="G64" s="59"/>
      <c r="H64" s="59"/>
      <c r="I64" s="2" t="s">
        <v>112</v>
      </c>
      <c r="J64" s="2"/>
      <c r="K64" s="2"/>
      <c r="L64" s="2"/>
      <c r="M64" s="59"/>
      <c r="N64" s="59"/>
      <c r="O64" s="59"/>
      <c r="P64" s="59"/>
      <c r="Q64" s="62"/>
      <c r="R64" s="59"/>
      <c r="S64" s="59"/>
      <c r="T64" s="59"/>
      <c r="U64" s="59"/>
      <c r="V64" s="59"/>
      <c r="W64" s="59"/>
      <c r="X64" s="59"/>
      <c r="Y64" s="59"/>
      <c r="Z64" s="59"/>
    </row>
    <row r="65" ht="12.75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62"/>
      <c r="R65" s="59"/>
      <c r="S65" s="59"/>
      <c r="T65" s="59"/>
      <c r="U65" s="59"/>
      <c r="V65" s="59"/>
      <c r="W65" s="59"/>
      <c r="X65" s="59"/>
      <c r="Y65" s="59"/>
      <c r="Z65" s="59"/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1:A12"/>
    <mergeCell ref="B11:B12"/>
    <mergeCell ref="C11:C12"/>
    <mergeCell ref="D11:D12"/>
    <mergeCell ref="E11:I11"/>
    <mergeCell ref="J11:L11"/>
    <mergeCell ref="M11:N11"/>
    <mergeCell ref="A13:D13"/>
  </mergeCells>
  <printOptions/>
  <pageMargins bottom="0.1968503937007874" footer="0.0" header="0.0" left="0.5118110236220472" right="0.31496062992125984" top="0.35433070866141736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2.71"/>
    <col customWidth="1" min="3" max="3" width="1.71"/>
    <col customWidth="1" min="4" max="4" width="37.43"/>
    <col customWidth="1" min="5" max="5" width="7.71"/>
    <col customWidth="1" min="6" max="6" width="8.0"/>
    <col customWidth="1" min="7" max="7" width="7.0"/>
    <col customWidth="1" min="8" max="8" width="10.57"/>
    <col customWidth="1" min="9" max="9" width="7.14"/>
    <col customWidth="1" min="10" max="10" width="7.29"/>
    <col customWidth="1" min="11" max="11" width="0.43"/>
    <col customWidth="1" min="12" max="14" width="8.71"/>
    <col customWidth="1" min="15" max="15" width="2.14"/>
    <col customWidth="1" min="16" max="16" width="7.29"/>
    <col customWidth="1" min="17" max="17" width="7.14"/>
    <col customWidth="1" min="18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ht="14.25" customHeight="1">
      <c r="A4" s="4" t="s">
        <v>4</v>
      </c>
      <c r="B4" s="2"/>
      <c r="C4" s="4" t="s">
        <v>2</v>
      </c>
      <c r="D4" s="8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ht="14.25" customHeight="1">
      <c r="A7" s="4" t="s">
        <v>10</v>
      </c>
      <c r="B7" s="2"/>
      <c r="C7" s="4" t="s">
        <v>2</v>
      </c>
      <c r="D7" s="8" t="s">
        <v>11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ht="14.25" customHeight="1">
      <c r="A8" s="4" t="s">
        <v>12</v>
      </c>
      <c r="B8" s="2"/>
      <c r="C8" s="4" t="s">
        <v>2</v>
      </c>
      <c r="D8" s="9" t="s">
        <v>151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ht="14.25" customHeight="1">
      <c r="A9" s="4" t="s">
        <v>14</v>
      </c>
      <c r="B9" s="2"/>
      <c r="C9" s="4" t="s">
        <v>2</v>
      </c>
      <c r="D9" s="9" t="s">
        <v>152</v>
      </c>
      <c r="E9" s="10" t="s">
        <v>16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2"/>
      <c r="Q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6"/>
      <c r="J11" s="17" t="s">
        <v>22</v>
      </c>
      <c r="K11" s="18"/>
      <c r="L11" s="19"/>
      <c r="M11" s="20" t="s">
        <v>23</v>
      </c>
      <c r="N11" s="21"/>
      <c r="O11" s="22"/>
      <c r="P11" s="22"/>
      <c r="Q11" s="23"/>
      <c r="R11" s="24"/>
      <c r="S11" s="24"/>
      <c r="T11" s="24"/>
      <c r="U11" s="24"/>
      <c r="V11" s="24"/>
      <c r="W11" s="24"/>
      <c r="X11" s="24"/>
      <c r="Y11" s="24"/>
      <c r="Z11" s="24"/>
    </row>
    <row r="12" ht="25.5" customHeight="1">
      <c r="A12" s="25"/>
      <c r="B12" s="25"/>
      <c r="C12" s="25"/>
      <c r="D12" s="26"/>
      <c r="E12" s="27" t="s">
        <v>24</v>
      </c>
      <c r="F12" s="28" t="s">
        <v>25</v>
      </c>
      <c r="G12" s="28" t="s">
        <v>26</v>
      </c>
      <c r="H12" s="27" t="s">
        <v>27</v>
      </c>
      <c r="I12" s="27" t="s">
        <v>28</v>
      </c>
      <c r="J12" s="28" t="s">
        <v>29</v>
      </c>
      <c r="K12" s="29" t="s">
        <v>30</v>
      </c>
      <c r="L12" s="30" t="s">
        <v>31</v>
      </c>
      <c r="M12" s="31" t="s">
        <v>32</v>
      </c>
      <c r="N12" s="31" t="s">
        <v>33</v>
      </c>
      <c r="O12" s="22"/>
      <c r="P12" s="22"/>
      <c r="Q12" s="23"/>
      <c r="R12" s="24"/>
      <c r="S12" s="24"/>
      <c r="T12" s="24"/>
      <c r="U12" s="24"/>
      <c r="V12" s="24"/>
      <c r="W12" s="24"/>
      <c r="X12" s="24"/>
      <c r="Y12" s="24"/>
      <c r="Z12" s="24"/>
    </row>
    <row r="13" ht="14.25" customHeight="1">
      <c r="A13" s="32" t="s">
        <v>34</v>
      </c>
      <c r="B13" s="15"/>
      <c r="C13" s="15"/>
      <c r="D13" s="16"/>
      <c r="E13" s="33">
        <v>10.0</v>
      </c>
      <c r="F13" s="33">
        <v>20.0</v>
      </c>
      <c r="G13" s="33">
        <v>20.0</v>
      </c>
      <c r="H13" s="33"/>
      <c r="I13" s="33">
        <v>20.0</v>
      </c>
      <c r="J13" s="33">
        <v>30.0</v>
      </c>
      <c r="K13" s="34"/>
      <c r="L13" s="35">
        <v>100.0</v>
      </c>
      <c r="M13" s="33">
        <f>INT(E13)+INT(F13)+INT(G13)+INT(H13)+INT(I13)+INT(J13)</f>
        <v>100</v>
      </c>
      <c r="N13" s="33"/>
      <c r="O13" s="34"/>
      <c r="P13" s="36" t="s">
        <v>35</v>
      </c>
      <c r="Q13" s="37" t="s">
        <v>36</v>
      </c>
      <c r="R13" s="38"/>
      <c r="S13" s="38"/>
      <c r="T13" s="38"/>
      <c r="U13" s="38"/>
      <c r="V13" s="38"/>
      <c r="W13" s="38"/>
      <c r="X13" s="38"/>
      <c r="Y13" s="38"/>
      <c r="Z13" s="38"/>
    </row>
    <row r="14" ht="24.0" customHeight="1">
      <c r="A14" s="39" t="s">
        <v>37</v>
      </c>
      <c r="B14" s="40">
        <v>2.21200335E8</v>
      </c>
      <c r="C14" s="41"/>
      <c r="D14" s="42" t="s">
        <v>38</v>
      </c>
      <c r="E14" s="43">
        <v>100.0</v>
      </c>
      <c r="F14" s="44">
        <v>92.0</v>
      </c>
      <c r="G14" s="44">
        <v>94.0</v>
      </c>
      <c r="H14" s="45"/>
      <c r="I14" s="44">
        <v>98.0</v>
      </c>
      <c r="J14" s="44">
        <v>94.0</v>
      </c>
      <c r="K14" s="46"/>
      <c r="L14" s="47">
        <f t="shared" ref="L14:L44" si="1">IF(INT(Q14)=0,P14,IF(INT(P14)&gt;INT(Q14),P14,Q14))</f>
        <v>95</v>
      </c>
      <c r="M14" s="48">
        <f t="shared" ref="M14:M44" si="2">L14</f>
        <v>95</v>
      </c>
      <c r="N14" s="49" t="str">
        <f t="shared" ref="N14:N44" si="3">IF(M14&gt;=80,"A",IF(M14&gt;=75,"AB",IF(M14&gt;=70,"B",IF(M14&gt;=65,"BC",IF(M14&gt;=60,"C",IF(M14&gt;=50,"D","E"))))))</f>
        <v>A</v>
      </c>
      <c r="O14" s="46" t="s">
        <v>39</v>
      </c>
      <c r="P14" s="45">
        <v>0.0</v>
      </c>
      <c r="Q14" s="47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95</v>
      </c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39" t="s">
        <v>40</v>
      </c>
      <c r="B15" s="40">
        <v>2.21200336E8</v>
      </c>
      <c r="C15" s="41"/>
      <c r="D15" s="42" t="s">
        <v>41</v>
      </c>
      <c r="E15" s="43">
        <v>100.0</v>
      </c>
      <c r="F15" s="44">
        <v>85.0</v>
      </c>
      <c r="G15" s="44">
        <v>85.0</v>
      </c>
      <c r="H15" s="45"/>
      <c r="I15" s="44">
        <v>98.0</v>
      </c>
      <c r="J15" s="44">
        <v>92.0</v>
      </c>
      <c r="K15" s="46"/>
      <c r="L15" s="47">
        <f t="shared" si="1"/>
        <v>91.2</v>
      </c>
      <c r="M15" s="48">
        <f t="shared" si="2"/>
        <v>91.2</v>
      </c>
      <c r="N15" s="49" t="str">
        <f t="shared" si="3"/>
        <v>A</v>
      </c>
      <c r="O15" s="46" t="s">
        <v>39</v>
      </c>
      <c r="P15" s="45">
        <v>0.0</v>
      </c>
      <c r="Q15" s="47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91.2</v>
      </c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39" t="s">
        <v>42</v>
      </c>
      <c r="B16" s="40">
        <v>2.21200337E8</v>
      </c>
      <c r="C16" s="41"/>
      <c r="D16" s="42" t="s">
        <v>43</v>
      </c>
      <c r="E16" s="43">
        <v>100.0</v>
      </c>
      <c r="F16" s="44">
        <v>90.0</v>
      </c>
      <c r="G16" s="44">
        <v>87.0</v>
      </c>
      <c r="H16" s="45"/>
      <c r="I16" s="44">
        <v>99.0</v>
      </c>
      <c r="J16" s="44">
        <v>93.0</v>
      </c>
      <c r="K16" s="46"/>
      <c r="L16" s="47">
        <f t="shared" si="1"/>
        <v>93.1</v>
      </c>
      <c r="M16" s="48">
        <f t="shared" si="2"/>
        <v>93.1</v>
      </c>
      <c r="N16" s="49" t="str">
        <f t="shared" si="3"/>
        <v>A</v>
      </c>
      <c r="O16" s="46" t="s">
        <v>39</v>
      </c>
      <c r="P16" s="45">
        <v>0.0</v>
      </c>
      <c r="Q16" s="47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93.1</v>
      </c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39" t="s">
        <v>44</v>
      </c>
      <c r="B17" s="40">
        <v>2.21200338E8</v>
      </c>
      <c r="C17" s="41"/>
      <c r="D17" s="42" t="s">
        <v>45</v>
      </c>
      <c r="E17" s="43">
        <v>100.0</v>
      </c>
      <c r="F17" s="44">
        <v>93.0</v>
      </c>
      <c r="G17" s="44">
        <v>93.0</v>
      </c>
      <c r="H17" s="45"/>
      <c r="I17" s="44">
        <v>94.0</v>
      </c>
      <c r="J17" s="44">
        <v>94.0</v>
      </c>
      <c r="K17" s="46"/>
      <c r="L17" s="47">
        <f t="shared" si="1"/>
        <v>94.2</v>
      </c>
      <c r="M17" s="48">
        <f t="shared" si="2"/>
        <v>94.2</v>
      </c>
      <c r="N17" s="49" t="str">
        <f t="shared" si="3"/>
        <v>A</v>
      </c>
      <c r="O17" s="46" t="s">
        <v>39</v>
      </c>
      <c r="P17" s="45">
        <v>0.0</v>
      </c>
      <c r="Q17" s="47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94.2</v>
      </c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39" t="s">
        <v>46</v>
      </c>
      <c r="B18" s="40">
        <v>2.21200339E8</v>
      </c>
      <c r="C18" s="41"/>
      <c r="D18" s="42" t="s">
        <v>47</v>
      </c>
      <c r="E18" s="43">
        <v>100.0</v>
      </c>
      <c r="F18" s="44">
        <v>95.0</v>
      </c>
      <c r="G18" s="44">
        <v>92.0</v>
      </c>
      <c r="H18" s="45"/>
      <c r="I18" s="44">
        <v>99.0</v>
      </c>
      <c r="J18" s="44">
        <v>95.0</v>
      </c>
      <c r="K18" s="46"/>
      <c r="L18" s="47">
        <f t="shared" si="1"/>
        <v>95.7</v>
      </c>
      <c r="M18" s="48">
        <f t="shared" si="2"/>
        <v>95.7</v>
      </c>
      <c r="N18" s="49" t="str">
        <f t="shared" si="3"/>
        <v>A</v>
      </c>
      <c r="O18" s="46" t="s">
        <v>39</v>
      </c>
      <c r="P18" s="45">
        <v>0.0</v>
      </c>
      <c r="Q18" s="47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95.7</v>
      </c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39" t="s">
        <v>5</v>
      </c>
      <c r="B19" s="40">
        <v>2.2120034E8</v>
      </c>
      <c r="C19" s="41"/>
      <c r="D19" s="42" t="s">
        <v>48</v>
      </c>
      <c r="E19" s="43">
        <v>100.0</v>
      </c>
      <c r="F19" s="44">
        <v>90.0</v>
      </c>
      <c r="G19" s="44">
        <v>90.0</v>
      </c>
      <c r="H19" s="45"/>
      <c r="I19" s="44">
        <v>95.0</v>
      </c>
      <c r="J19" s="44">
        <v>93.0</v>
      </c>
      <c r="K19" s="46"/>
      <c r="L19" s="47">
        <f t="shared" si="1"/>
        <v>92.9</v>
      </c>
      <c r="M19" s="48">
        <f t="shared" si="2"/>
        <v>92.9</v>
      </c>
      <c r="N19" s="49" t="str">
        <f t="shared" si="3"/>
        <v>A</v>
      </c>
      <c r="O19" s="46" t="s">
        <v>39</v>
      </c>
      <c r="P19" s="45">
        <v>0.0</v>
      </c>
      <c r="Q19" s="47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92.9</v>
      </c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39" t="s">
        <v>49</v>
      </c>
      <c r="B20" s="40">
        <v>2.21200342E8</v>
      </c>
      <c r="C20" s="41"/>
      <c r="D20" s="42" t="s">
        <v>50</v>
      </c>
      <c r="E20" s="43">
        <v>100.0</v>
      </c>
      <c r="F20" s="44">
        <v>87.0</v>
      </c>
      <c r="G20" s="44">
        <v>88.0</v>
      </c>
      <c r="H20" s="45"/>
      <c r="I20" s="44">
        <v>95.0</v>
      </c>
      <c r="J20" s="44">
        <v>90.0</v>
      </c>
      <c r="K20" s="46"/>
      <c r="L20" s="47">
        <f t="shared" si="1"/>
        <v>91</v>
      </c>
      <c r="M20" s="48">
        <f t="shared" si="2"/>
        <v>91</v>
      </c>
      <c r="N20" s="49" t="str">
        <f t="shared" si="3"/>
        <v>A</v>
      </c>
      <c r="O20" s="46" t="s">
        <v>39</v>
      </c>
      <c r="P20" s="45">
        <v>0.0</v>
      </c>
      <c r="Q20" s="47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91</v>
      </c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39" t="s">
        <v>51</v>
      </c>
      <c r="B21" s="40">
        <v>2.21200344E8</v>
      </c>
      <c r="C21" s="41"/>
      <c r="D21" s="42" t="s">
        <v>52</v>
      </c>
      <c r="E21" s="43">
        <v>100.0</v>
      </c>
      <c r="F21" s="44">
        <v>93.0</v>
      </c>
      <c r="G21" s="44">
        <v>90.0</v>
      </c>
      <c r="H21" s="45"/>
      <c r="I21" s="44">
        <v>98.0</v>
      </c>
      <c r="J21" s="44">
        <v>91.0</v>
      </c>
      <c r="K21" s="46"/>
      <c r="L21" s="47">
        <f t="shared" si="1"/>
        <v>93.5</v>
      </c>
      <c r="M21" s="48">
        <f t="shared" si="2"/>
        <v>93.5</v>
      </c>
      <c r="N21" s="49" t="str">
        <f t="shared" si="3"/>
        <v>A</v>
      </c>
      <c r="O21" s="46" t="s">
        <v>39</v>
      </c>
      <c r="P21" s="45">
        <v>0.0</v>
      </c>
      <c r="Q21" s="47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93.5</v>
      </c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39" t="s">
        <v>53</v>
      </c>
      <c r="B22" s="40">
        <v>2.21200346E8</v>
      </c>
      <c r="C22" s="41"/>
      <c r="D22" s="42" t="s">
        <v>54</v>
      </c>
      <c r="E22" s="43">
        <v>100.0</v>
      </c>
      <c r="F22" s="44">
        <v>90.0</v>
      </c>
      <c r="G22" s="44">
        <v>90.0</v>
      </c>
      <c r="H22" s="45"/>
      <c r="I22" s="44">
        <v>96.0</v>
      </c>
      <c r="J22" s="44">
        <v>90.0</v>
      </c>
      <c r="K22" s="46"/>
      <c r="L22" s="47">
        <f t="shared" si="1"/>
        <v>92.2</v>
      </c>
      <c r="M22" s="48">
        <f t="shared" si="2"/>
        <v>92.2</v>
      </c>
      <c r="N22" s="49" t="str">
        <f t="shared" si="3"/>
        <v>A</v>
      </c>
      <c r="O22" s="46" t="s">
        <v>39</v>
      </c>
      <c r="P22" s="45">
        <v>0.0</v>
      </c>
      <c r="Q22" s="47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92.2</v>
      </c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39" t="s">
        <v>55</v>
      </c>
      <c r="B23" s="40">
        <v>2.21200348E8</v>
      </c>
      <c r="C23" s="41"/>
      <c r="D23" s="42" t="s">
        <v>56</v>
      </c>
      <c r="E23" s="43">
        <v>92.86</v>
      </c>
      <c r="F23" s="44">
        <v>95.0</v>
      </c>
      <c r="G23" s="44">
        <v>95.0</v>
      </c>
      <c r="H23" s="45"/>
      <c r="I23" s="44">
        <v>93.0</v>
      </c>
      <c r="J23" s="44">
        <v>95.0</v>
      </c>
      <c r="K23" s="46"/>
      <c r="L23" s="47">
        <f t="shared" si="1"/>
        <v>94.386</v>
      </c>
      <c r="M23" s="48">
        <f t="shared" si="2"/>
        <v>94.386</v>
      </c>
      <c r="N23" s="49" t="str">
        <f t="shared" si="3"/>
        <v>A</v>
      </c>
      <c r="O23" s="46" t="s">
        <v>39</v>
      </c>
      <c r="P23" s="45">
        <v>0.0</v>
      </c>
      <c r="Q23" s="47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94.386</v>
      </c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39" t="s">
        <v>57</v>
      </c>
      <c r="B24" s="40">
        <v>2.21200349E8</v>
      </c>
      <c r="C24" s="41"/>
      <c r="D24" s="42" t="s">
        <v>58</v>
      </c>
      <c r="E24" s="43">
        <v>100.0</v>
      </c>
      <c r="F24" s="44">
        <v>95.0</v>
      </c>
      <c r="G24" s="44">
        <v>93.0</v>
      </c>
      <c r="H24" s="45"/>
      <c r="I24" s="44">
        <v>99.0</v>
      </c>
      <c r="J24" s="44">
        <v>93.0</v>
      </c>
      <c r="K24" s="46"/>
      <c r="L24" s="47">
        <f t="shared" si="1"/>
        <v>95.3</v>
      </c>
      <c r="M24" s="48">
        <f t="shared" si="2"/>
        <v>95.3</v>
      </c>
      <c r="N24" s="49" t="str">
        <f t="shared" si="3"/>
        <v>A</v>
      </c>
      <c r="O24" s="46" t="s">
        <v>39</v>
      </c>
      <c r="P24" s="45">
        <v>0.0</v>
      </c>
      <c r="Q24" s="47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95.3</v>
      </c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39" t="s">
        <v>59</v>
      </c>
      <c r="B25" s="40">
        <v>2.21200352E8</v>
      </c>
      <c r="C25" s="41"/>
      <c r="D25" s="42" t="s">
        <v>60</v>
      </c>
      <c r="E25" s="43">
        <v>100.0</v>
      </c>
      <c r="F25" s="44">
        <v>90.0</v>
      </c>
      <c r="G25" s="44">
        <v>90.0</v>
      </c>
      <c r="H25" s="45"/>
      <c r="I25" s="44">
        <v>92.0</v>
      </c>
      <c r="J25" s="44">
        <v>96.0</v>
      </c>
      <c r="K25" s="46"/>
      <c r="L25" s="47">
        <f t="shared" si="1"/>
        <v>93.2</v>
      </c>
      <c r="M25" s="48">
        <f t="shared" si="2"/>
        <v>93.2</v>
      </c>
      <c r="N25" s="49" t="str">
        <f t="shared" si="3"/>
        <v>A</v>
      </c>
      <c r="O25" s="46" t="s">
        <v>39</v>
      </c>
      <c r="P25" s="45">
        <v>0.0</v>
      </c>
      <c r="Q25" s="47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93.2</v>
      </c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39" t="s">
        <v>61</v>
      </c>
      <c r="B26" s="40">
        <v>2.21200353E8</v>
      </c>
      <c r="C26" s="41"/>
      <c r="D26" s="42" t="s">
        <v>62</v>
      </c>
      <c r="E26" s="43">
        <v>100.0</v>
      </c>
      <c r="F26" s="44">
        <v>85.0</v>
      </c>
      <c r="G26" s="44">
        <v>85.0</v>
      </c>
      <c r="H26" s="45"/>
      <c r="I26" s="44">
        <v>85.0</v>
      </c>
      <c r="J26" s="44">
        <v>90.0</v>
      </c>
      <c r="K26" s="46"/>
      <c r="L26" s="47">
        <f t="shared" si="1"/>
        <v>88</v>
      </c>
      <c r="M26" s="48">
        <f t="shared" si="2"/>
        <v>88</v>
      </c>
      <c r="N26" s="49" t="str">
        <f t="shared" si="3"/>
        <v>A</v>
      </c>
      <c r="O26" s="46" t="s">
        <v>39</v>
      </c>
      <c r="P26" s="45">
        <v>0.0</v>
      </c>
      <c r="Q26" s="47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88</v>
      </c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39" t="s">
        <v>63</v>
      </c>
      <c r="B27" s="40">
        <v>2.21200355E8</v>
      </c>
      <c r="C27" s="41"/>
      <c r="D27" s="42" t="s">
        <v>64</v>
      </c>
      <c r="E27" s="43">
        <v>100.0</v>
      </c>
      <c r="F27" s="44">
        <v>93.0</v>
      </c>
      <c r="G27" s="44">
        <v>92.0</v>
      </c>
      <c r="H27" s="45"/>
      <c r="I27" s="44">
        <v>97.0</v>
      </c>
      <c r="J27" s="44">
        <v>93.0</v>
      </c>
      <c r="K27" s="46"/>
      <c r="L27" s="47">
        <f t="shared" si="1"/>
        <v>94.3</v>
      </c>
      <c r="M27" s="48">
        <f t="shared" si="2"/>
        <v>94.3</v>
      </c>
      <c r="N27" s="49" t="str">
        <f t="shared" si="3"/>
        <v>A</v>
      </c>
      <c r="O27" s="46" t="s">
        <v>39</v>
      </c>
      <c r="P27" s="45">
        <v>0.0</v>
      </c>
      <c r="Q27" s="47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94.3</v>
      </c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39" t="s">
        <v>65</v>
      </c>
      <c r="B28" s="40">
        <v>2.21200356E8</v>
      </c>
      <c r="C28" s="41"/>
      <c r="D28" s="42" t="s">
        <v>66</v>
      </c>
      <c r="E28" s="43">
        <v>92.86</v>
      </c>
      <c r="F28" s="44">
        <v>85.0</v>
      </c>
      <c r="G28" s="44">
        <v>85.0</v>
      </c>
      <c r="H28" s="45"/>
      <c r="I28" s="44">
        <v>96.0</v>
      </c>
      <c r="J28" s="44">
        <v>93.0</v>
      </c>
      <c r="K28" s="46"/>
      <c r="L28" s="47">
        <f t="shared" si="1"/>
        <v>90.386</v>
      </c>
      <c r="M28" s="48">
        <f t="shared" si="2"/>
        <v>90.386</v>
      </c>
      <c r="N28" s="49" t="str">
        <f t="shared" si="3"/>
        <v>A</v>
      </c>
      <c r="O28" s="46" t="s">
        <v>39</v>
      </c>
      <c r="P28" s="45">
        <v>0.0</v>
      </c>
      <c r="Q28" s="47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90.386</v>
      </c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39" t="s">
        <v>67</v>
      </c>
      <c r="B29" s="40">
        <v>2.21200357E8</v>
      </c>
      <c r="C29" s="41"/>
      <c r="D29" s="42" t="s">
        <v>68</v>
      </c>
      <c r="E29" s="43">
        <v>92.86</v>
      </c>
      <c r="F29" s="44">
        <v>85.0</v>
      </c>
      <c r="G29" s="44">
        <v>85.0</v>
      </c>
      <c r="H29" s="45"/>
      <c r="I29" s="44">
        <v>96.0</v>
      </c>
      <c r="J29" s="44">
        <v>93.0</v>
      </c>
      <c r="K29" s="46"/>
      <c r="L29" s="47">
        <f t="shared" si="1"/>
        <v>90.386</v>
      </c>
      <c r="M29" s="48">
        <f t="shared" si="2"/>
        <v>90.386</v>
      </c>
      <c r="N29" s="49" t="str">
        <f t="shared" si="3"/>
        <v>A</v>
      </c>
      <c r="O29" s="46" t="s">
        <v>39</v>
      </c>
      <c r="P29" s="45">
        <v>0.0</v>
      </c>
      <c r="Q29" s="47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90.386</v>
      </c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39" t="s">
        <v>69</v>
      </c>
      <c r="B30" s="40">
        <v>2.21200358E8</v>
      </c>
      <c r="C30" s="41"/>
      <c r="D30" s="42" t="s">
        <v>70</v>
      </c>
      <c r="E30" s="43">
        <v>100.0</v>
      </c>
      <c r="F30" s="44">
        <v>85.0</v>
      </c>
      <c r="G30" s="44">
        <v>86.0</v>
      </c>
      <c r="H30" s="45"/>
      <c r="I30" s="44">
        <v>95.0</v>
      </c>
      <c r="J30" s="44">
        <v>95.0</v>
      </c>
      <c r="K30" s="46"/>
      <c r="L30" s="47">
        <f t="shared" si="1"/>
        <v>91.7</v>
      </c>
      <c r="M30" s="48">
        <f t="shared" si="2"/>
        <v>91.7</v>
      </c>
      <c r="N30" s="49" t="str">
        <f t="shared" si="3"/>
        <v>A</v>
      </c>
      <c r="O30" s="46" t="s">
        <v>39</v>
      </c>
      <c r="P30" s="45">
        <v>0.0</v>
      </c>
      <c r="Q30" s="47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91.7</v>
      </c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39" t="s">
        <v>71</v>
      </c>
      <c r="B31" s="40">
        <v>2.21200359E8</v>
      </c>
      <c r="C31" s="41"/>
      <c r="D31" s="42" t="s">
        <v>72</v>
      </c>
      <c r="E31" s="43">
        <v>85.71</v>
      </c>
      <c r="F31" s="44">
        <v>85.0</v>
      </c>
      <c r="G31" s="44">
        <v>85.0</v>
      </c>
      <c r="H31" s="45"/>
      <c r="I31" s="44">
        <v>85.0</v>
      </c>
      <c r="J31" s="44">
        <v>91.0</v>
      </c>
      <c r="K31" s="46"/>
      <c r="L31" s="47">
        <f t="shared" si="1"/>
        <v>86.871</v>
      </c>
      <c r="M31" s="48">
        <f t="shared" si="2"/>
        <v>86.871</v>
      </c>
      <c r="N31" s="49" t="str">
        <f t="shared" si="3"/>
        <v>A</v>
      </c>
      <c r="O31" s="46" t="s">
        <v>39</v>
      </c>
      <c r="P31" s="45">
        <v>0.0</v>
      </c>
      <c r="Q31" s="47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86.871</v>
      </c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39" t="s">
        <v>73</v>
      </c>
      <c r="B32" s="40">
        <v>2.2120036E8</v>
      </c>
      <c r="C32" s="41"/>
      <c r="D32" s="42" t="s">
        <v>74</v>
      </c>
      <c r="E32" s="43">
        <v>100.0</v>
      </c>
      <c r="F32" s="44">
        <v>93.0</v>
      </c>
      <c r="G32" s="44">
        <v>90.0</v>
      </c>
      <c r="H32" s="45"/>
      <c r="I32" s="44">
        <v>95.0</v>
      </c>
      <c r="J32" s="44">
        <v>92.0</v>
      </c>
      <c r="K32" s="46"/>
      <c r="L32" s="47">
        <f t="shared" si="1"/>
        <v>93.2</v>
      </c>
      <c r="M32" s="48">
        <f t="shared" si="2"/>
        <v>93.2</v>
      </c>
      <c r="N32" s="49" t="str">
        <f t="shared" si="3"/>
        <v>A</v>
      </c>
      <c r="O32" s="46" t="s">
        <v>39</v>
      </c>
      <c r="P32" s="45">
        <v>0.0</v>
      </c>
      <c r="Q32" s="47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93.2</v>
      </c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39" t="s">
        <v>75</v>
      </c>
      <c r="B33" s="50">
        <v>2.21200362E8</v>
      </c>
      <c r="C33" s="41"/>
      <c r="D33" s="51" t="s">
        <v>76</v>
      </c>
      <c r="E33" s="43">
        <v>92.86</v>
      </c>
      <c r="F33" s="44">
        <v>93.0</v>
      </c>
      <c r="G33" s="44">
        <v>93.0</v>
      </c>
      <c r="H33" s="45"/>
      <c r="I33" s="44">
        <v>98.0</v>
      </c>
      <c r="J33" s="44">
        <v>92.0</v>
      </c>
      <c r="K33" s="46"/>
      <c r="L33" s="47">
        <f t="shared" si="1"/>
        <v>93.686</v>
      </c>
      <c r="M33" s="48">
        <f t="shared" si="2"/>
        <v>93.686</v>
      </c>
      <c r="N33" s="49" t="str">
        <f t="shared" si="3"/>
        <v>A</v>
      </c>
      <c r="O33" s="46" t="s">
        <v>39</v>
      </c>
      <c r="P33" s="45">
        <v>0.0</v>
      </c>
      <c r="Q33" s="47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93.686</v>
      </c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39" t="s">
        <v>77</v>
      </c>
      <c r="B34" s="40">
        <v>2.21200363E8</v>
      </c>
      <c r="C34" s="41"/>
      <c r="D34" s="42" t="s">
        <v>78</v>
      </c>
      <c r="E34" s="43">
        <v>100.0</v>
      </c>
      <c r="F34" s="44">
        <v>85.0</v>
      </c>
      <c r="G34" s="44">
        <v>85.0</v>
      </c>
      <c r="H34" s="45"/>
      <c r="I34" s="44">
        <v>94.0</v>
      </c>
      <c r="J34" s="44">
        <v>91.0</v>
      </c>
      <c r="K34" s="46"/>
      <c r="L34" s="47">
        <f t="shared" si="1"/>
        <v>90.1</v>
      </c>
      <c r="M34" s="48">
        <f t="shared" si="2"/>
        <v>90.1</v>
      </c>
      <c r="N34" s="49" t="str">
        <f t="shared" si="3"/>
        <v>A</v>
      </c>
      <c r="O34" s="46" t="s">
        <v>39</v>
      </c>
      <c r="P34" s="45">
        <v>0.0</v>
      </c>
      <c r="Q34" s="47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90.1</v>
      </c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39" t="s">
        <v>79</v>
      </c>
      <c r="B35" s="40">
        <v>2.21200364E8</v>
      </c>
      <c r="C35" s="41"/>
      <c r="D35" s="42" t="s">
        <v>80</v>
      </c>
      <c r="E35" s="43">
        <v>85.71</v>
      </c>
      <c r="F35" s="44">
        <v>85.0</v>
      </c>
      <c r="G35" s="44">
        <v>86.0</v>
      </c>
      <c r="H35" s="45"/>
      <c r="I35" s="44">
        <v>95.0</v>
      </c>
      <c r="J35" s="44">
        <v>92.0</v>
      </c>
      <c r="K35" s="46"/>
      <c r="L35" s="47">
        <f t="shared" si="1"/>
        <v>89.371</v>
      </c>
      <c r="M35" s="48">
        <f t="shared" si="2"/>
        <v>89.371</v>
      </c>
      <c r="N35" s="49" t="str">
        <f t="shared" si="3"/>
        <v>A</v>
      </c>
      <c r="O35" s="46" t="s">
        <v>39</v>
      </c>
      <c r="P35" s="45">
        <v>0.0</v>
      </c>
      <c r="Q35" s="47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89.371</v>
      </c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39" t="s">
        <v>81</v>
      </c>
      <c r="B36" s="40">
        <v>2.21200367E8</v>
      </c>
      <c r="C36" s="41"/>
      <c r="D36" s="42" t="s">
        <v>82</v>
      </c>
      <c r="E36" s="43">
        <v>92.86</v>
      </c>
      <c r="F36" s="44">
        <v>85.0</v>
      </c>
      <c r="G36" s="44">
        <v>85.0</v>
      </c>
      <c r="H36" s="45"/>
      <c r="I36" s="44">
        <v>0.0</v>
      </c>
      <c r="J36" s="44">
        <v>0.0</v>
      </c>
      <c r="K36" s="46"/>
      <c r="L36" s="47">
        <f t="shared" si="1"/>
        <v>43.286</v>
      </c>
      <c r="M36" s="48">
        <f t="shared" si="2"/>
        <v>43.286</v>
      </c>
      <c r="N36" s="49" t="str">
        <f t="shared" si="3"/>
        <v>E</v>
      </c>
      <c r="O36" s="46" t="s">
        <v>39</v>
      </c>
      <c r="P36" s="45">
        <v>0.0</v>
      </c>
      <c r="Q36" s="47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43.286</v>
      </c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39" t="s">
        <v>83</v>
      </c>
      <c r="B37" s="40">
        <v>2.21200368E8</v>
      </c>
      <c r="C37" s="41"/>
      <c r="D37" s="42" t="s">
        <v>84</v>
      </c>
      <c r="E37" s="43">
        <v>100.0</v>
      </c>
      <c r="F37" s="44">
        <v>85.0</v>
      </c>
      <c r="G37" s="44">
        <v>85.0</v>
      </c>
      <c r="H37" s="45"/>
      <c r="I37" s="44">
        <v>93.0</v>
      </c>
      <c r="J37" s="44">
        <v>96.0</v>
      </c>
      <c r="K37" s="46"/>
      <c r="L37" s="47">
        <f t="shared" si="1"/>
        <v>91.4</v>
      </c>
      <c r="M37" s="48">
        <f t="shared" si="2"/>
        <v>91.4</v>
      </c>
      <c r="N37" s="49" t="str">
        <f t="shared" si="3"/>
        <v>A</v>
      </c>
      <c r="O37" s="46" t="s">
        <v>39</v>
      </c>
      <c r="P37" s="45">
        <v>0.0</v>
      </c>
      <c r="Q37" s="47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91.4</v>
      </c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39" t="s">
        <v>85</v>
      </c>
      <c r="B38" s="40">
        <v>2.21200371E8</v>
      </c>
      <c r="C38" s="41"/>
      <c r="D38" s="42" t="s">
        <v>86</v>
      </c>
      <c r="E38" s="43">
        <v>100.0</v>
      </c>
      <c r="F38" s="44">
        <v>94.0</v>
      </c>
      <c r="G38" s="44">
        <v>90.0</v>
      </c>
      <c r="H38" s="45"/>
      <c r="I38" s="44">
        <v>93.0</v>
      </c>
      <c r="J38" s="44">
        <v>95.0</v>
      </c>
      <c r="K38" s="46"/>
      <c r="L38" s="47">
        <f t="shared" si="1"/>
        <v>93.9</v>
      </c>
      <c r="M38" s="48">
        <f t="shared" si="2"/>
        <v>93.9</v>
      </c>
      <c r="N38" s="49" t="str">
        <f t="shared" si="3"/>
        <v>A</v>
      </c>
      <c r="O38" s="46" t="s">
        <v>39</v>
      </c>
      <c r="P38" s="45">
        <v>0.0</v>
      </c>
      <c r="Q38" s="47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93.9</v>
      </c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39" t="s">
        <v>87</v>
      </c>
      <c r="B39" s="40">
        <v>2.21200372E8</v>
      </c>
      <c r="C39" s="41"/>
      <c r="D39" s="42" t="s">
        <v>88</v>
      </c>
      <c r="E39" s="43">
        <v>100.0</v>
      </c>
      <c r="F39" s="44">
        <v>92.0</v>
      </c>
      <c r="G39" s="44">
        <v>91.0</v>
      </c>
      <c r="H39" s="45"/>
      <c r="I39" s="44">
        <v>98.0</v>
      </c>
      <c r="J39" s="44">
        <v>93.0</v>
      </c>
      <c r="K39" s="46"/>
      <c r="L39" s="47">
        <f t="shared" si="1"/>
        <v>94.1</v>
      </c>
      <c r="M39" s="48">
        <f t="shared" si="2"/>
        <v>94.1</v>
      </c>
      <c r="N39" s="49" t="str">
        <f t="shared" si="3"/>
        <v>A</v>
      </c>
      <c r="O39" s="46" t="s">
        <v>39</v>
      </c>
      <c r="P39" s="45">
        <v>0.0</v>
      </c>
      <c r="Q39" s="47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94.1</v>
      </c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39" t="s">
        <v>89</v>
      </c>
      <c r="B40" s="40">
        <v>2.21200373E8</v>
      </c>
      <c r="C40" s="41"/>
      <c r="D40" s="42" t="s">
        <v>90</v>
      </c>
      <c r="E40" s="43">
        <v>100.0</v>
      </c>
      <c r="F40" s="44">
        <v>90.0</v>
      </c>
      <c r="G40" s="44">
        <v>91.0</v>
      </c>
      <c r="H40" s="45"/>
      <c r="I40" s="44">
        <v>93.0</v>
      </c>
      <c r="J40" s="44">
        <v>93.0</v>
      </c>
      <c r="K40" s="46"/>
      <c r="L40" s="47">
        <f t="shared" si="1"/>
        <v>92.7</v>
      </c>
      <c r="M40" s="48">
        <f t="shared" si="2"/>
        <v>92.7</v>
      </c>
      <c r="N40" s="49" t="str">
        <f t="shared" si="3"/>
        <v>A</v>
      </c>
      <c r="O40" s="46" t="s">
        <v>39</v>
      </c>
      <c r="P40" s="45">
        <v>0.0</v>
      </c>
      <c r="Q40" s="47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92.7</v>
      </c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39" t="s">
        <v>91</v>
      </c>
      <c r="B41" s="40">
        <v>2.21200376E8</v>
      </c>
      <c r="C41" s="41"/>
      <c r="D41" s="42" t="s">
        <v>92</v>
      </c>
      <c r="E41" s="43">
        <v>100.0</v>
      </c>
      <c r="F41" s="44">
        <v>94.0</v>
      </c>
      <c r="G41" s="44">
        <v>91.0</v>
      </c>
      <c r="H41" s="45"/>
      <c r="I41" s="44">
        <v>98.0</v>
      </c>
      <c r="J41" s="44">
        <v>92.0</v>
      </c>
      <c r="K41" s="46"/>
      <c r="L41" s="47">
        <f t="shared" si="1"/>
        <v>94.2</v>
      </c>
      <c r="M41" s="48">
        <f t="shared" si="2"/>
        <v>94.2</v>
      </c>
      <c r="N41" s="49" t="str">
        <f t="shared" si="3"/>
        <v>A</v>
      </c>
      <c r="O41" s="46" t="s">
        <v>39</v>
      </c>
      <c r="P41" s="45">
        <v>0.0</v>
      </c>
      <c r="Q41" s="47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94.2</v>
      </c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39" t="s">
        <v>93</v>
      </c>
      <c r="B42" s="40">
        <v>2.21200378E8</v>
      </c>
      <c r="C42" s="41"/>
      <c r="D42" s="42" t="s">
        <v>94</v>
      </c>
      <c r="E42" s="43">
        <v>100.0</v>
      </c>
      <c r="F42" s="44">
        <v>88.0</v>
      </c>
      <c r="G42" s="44">
        <v>87.0</v>
      </c>
      <c r="H42" s="45"/>
      <c r="I42" s="44">
        <v>94.0</v>
      </c>
      <c r="J42" s="44">
        <v>93.0</v>
      </c>
      <c r="K42" s="46"/>
      <c r="L42" s="47">
        <f t="shared" si="1"/>
        <v>91.7</v>
      </c>
      <c r="M42" s="48">
        <f t="shared" si="2"/>
        <v>91.7</v>
      </c>
      <c r="N42" s="49" t="str">
        <f t="shared" si="3"/>
        <v>A</v>
      </c>
      <c r="O42" s="46" t="s">
        <v>39</v>
      </c>
      <c r="P42" s="45">
        <v>0.0</v>
      </c>
      <c r="Q42" s="47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91.7</v>
      </c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39" t="s">
        <v>95</v>
      </c>
      <c r="B43" s="40">
        <v>2.21200379E8</v>
      </c>
      <c r="C43" s="41"/>
      <c r="D43" s="42" t="s">
        <v>96</v>
      </c>
      <c r="E43" s="43">
        <v>100.0</v>
      </c>
      <c r="F43" s="44">
        <v>95.0</v>
      </c>
      <c r="G43" s="44">
        <v>93.0</v>
      </c>
      <c r="H43" s="45"/>
      <c r="I43" s="44">
        <v>99.0</v>
      </c>
      <c r="J43" s="44">
        <v>93.0</v>
      </c>
      <c r="K43" s="46"/>
      <c r="L43" s="47">
        <f t="shared" si="1"/>
        <v>95.3</v>
      </c>
      <c r="M43" s="48">
        <f t="shared" si="2"/>
        <v>95.3</v>
      </c>
      <c r="N43" s="49" t="str">
        <f t="shared" si="3"/>
        <v>A</v>
      </c>
      <c r="O43" s="46" t="s">
        <v>39</v>
      </c>
      <c r="P43" s="45">
        <v>0.0</v>
      </c>
      <c r="Q43" s="47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95.3</v>
      </c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39" t="s">
        <v>97</v>
      </c>
      <c r="B44" s="40">
        <v>2.21200381E8</v>
      </c>
      <c r="C44" s="41"/>
      <c r="D44" s="42" t="s">
        <v>98</v>
      </c>
      <c r="E44" s="43">
        <v>100.0</v>
      </c>
      <c r="F44" s="44">
        <v>88.0</v>
      </c>
      <c r="G44" s="44">
        <v>85.0</v>
      </c>
      <c r="H44" s="45"/>
      <c r="I44" s="44">
        <v>96.0</v>
      </c>
      <c r="J44" s="44">
        <v>93.0</v>
      </c>
      <c r="K44" s="46"/>
      <c r="L44" s="47">
        <f t="shared" si="1"/>
        <v>91.7</v>
      </c>
      <c r="M44" s="48">
        <f t="shared" si="2"/>
        <v>91.7</v>
      </c>
      <c r="N44" s="49" t="str">
        <f t="shared" si="3"/>
        <v>A</v>
      </c>
      <c r="O44" s="46" t="s">
        <v>39</v>
      </c>
      <c r="P44" s="45">
        <v>0.0</v>
      </c>
      <c r="Q44" s="47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91.7</v>
      </c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5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"/>
    </row>
    <row r="46" ht="12.75" customHeight="1">
      <c r="A46" s="2"/>
      <c r="B46" s="2"/>
      <c r="C46" s="2"/>
      <c r="D46" s="53" t="s">
        <v>99</v>
      </c>
      <c r="E46" s="53" t="s">
        <v>100</v>
      </c>
      <c r="F46" s="53" t="s">
        <v>101</v>
      </c>
      <c r="G46" s="2"/>
      <c r="H46" s="2"/>
      <c r="I46" s="2"/>
      <c r="J46" s="54"/>
      <c r="K46" s="54"/>
      <c r="L46" s="54"/>
      <c r="M46" s="2"/>
      <c r="N46" s="2"/>
      <c r="O46" s="2"/>
      <c r="P46" s="2"/>
      <c r="Q46" s="3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55" t="s">
        <v>102</v>
      </c>
      <c r="E47" s="55">
        <f>COUNTIF(N14:N44,"A")</f>
        <v>30</v>
      </c>
      <c r="F47" s="56">
        <f t="shared" ref="F47:F54" si="4">E47/$A$44</f>
        <v>0.9677419355</v>
      </c>
      <c r="G47" s="2"/>
      <c r="H47" s="2"/>
      <c r="I47" s="2"/>
      <c r="J47" s="57"/>
      <c r="K47" s="57"/>
      <c r="L47" s="57"/>
      <c r="M47" s="2"/>
      <c r="N47" s="2"/>
      <c r="O47" s="2"/>
      <c r="P47" s="2"/>
      <c r="Q47" s="3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55" t="s">
        <v>103</v>
      </c>
      <c r="E48" s="55">
        <f>COUNTIF(N14:N44,"AB")</f>
        <v>0</v>
      </c>
      <c r="F48" s="56">
        <f t="shared" si="4"/>
        <v>0</v>
      </c>
      <c r="G48" s="2"/>
      <c r="H48" s="2"/>
      <c r="I48" s="2"/>
      <c r="J48" s="57"/>
      <c r="K48" s="57"/>
      <c r="L48" s="57"/>
      <c r="M48" s="2"/>
      <c r="N48" s="2"/>
      <c r="O48" s="2"/>
      <c r="P48" s="2"/>
      <c r="Q48" s="3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55" t="s">
        <v>104</v>
      </c>
      <c r="E49" s="55">
        <f>COUNTIF(N14:N44,"B")</f>
        <v>0</v>
      </c>
      <c r="F49" s="56">
        <f t="shared" si="4"/>
        <v>0</v>
      </c>
      <c r="G49" s="2"/>
      <c r="H49" s="2"/>
      <c r="I49" s="2"/>
      <c r="J49" s="57"/>
      <c r="K49" s="57"/>
      <c r="L49" s="57"/>
      <c r="M49" s="2"/>
      <c r="N49" s="2"/>
      <c r="O49" s="2"/>
      <c r="P49" s="2"/>
      <c r="Q49" s="3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55" t="s">
        <v>105</v>
      </c>
      <c r="E50" s="55">
        <f>COUNTIF(N14:N44,"BC")</f>
        <v>0</v>
      </c>
      <c r="F50" s="56">
        <f t="shared" si="4"/>
        <v>0</v>
      </c>
      <c r="G50" s="2"/>
      <c r="H50" s="2"/>
      <c r="I50" s="2"/>
      <c r="J50" s="57"/>
      <c r="K50" s="57"/>
      <c r="L50" s="57"/>
      <c r="M50" s="2"/>
      <c r="N50" s="2"/>
      <c r="O50" s="2"/>
      <c r="P50" s="2"/>
      <c r="Q50" s="3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55" t="s">
        <v>106</v>
      </c>
      <c r="E51" s="55">
        <f>COUNTIF(N14:N44,"C")</f>
        <v>0</v>
      </c>
      <c r="F51" s="56">
        <f t="shared" si="4"/>
        <v>0</v>
      </c>
      <c r="G51" s="2"/>
      <c r="H51" s="2"/>
      <c r="I51" s="2"/>
      <c r="J51" s="57"/>
      <c r="K51" s="57"/>
      <c r="L51" s="57"/>
      <c r="M51" s="2"/>
      <c r="N51" s="2"/>
      <c r="O51" s="2"/>
      <c r="P51" s="2"/>
      <c r="Q51" s="3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55" t="s">
        <v>107</v>
      </c>
      <c r="E52" s="55">
        <f>COUNTIF(N14:N44,"D")</f>
        <v>0</v>
      </c>
      <c r="F52" s="56">
        <f t="shared" si="4"/>
        <v>0</v>
      </c>
      <c r="G52" s="2"/>
      <c r="H52" s="2"/>
      <c r="I52" s="2"/>
      <c r="J52" s="57"/>
      <c r="K52" s="57"/>
      <c r="L52" s="57"/>
      <c r="M52" s="2"/>
      <c r="N52" s="2"/>
      <c r="O52" s="2"/>
      <c r="P52" s="2"/>
      <c r="Q52" s="3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55" t="s">
        <v>108</v>
      </c>
      <c r="E53" s="55">
        <f>COUNTIF(N14:N44,"E")</f>
        <v>1</v>
      </c>
      <c r="F53" s="56">
        <f t="shared" si="4"/>
        <v>0.03225806452</v>
      </c>
      <c r="G53" s="2"/>
      <c r="H53" s="2"/>
      <c r="I53" s="2"/>
      <c r="J53" s="57"/>
      <c r="K53" s="57"/>
      <c r="L53" s="57"/>
      <c r="M53" s="2"/>
      <c r="N53" s="2"/>
      <c r="O53" s="2"/>
      <c r="P53" s="2"/>
      <c r="Q53" s="3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58" t="s">
        <v>109</v>
      </c>
      <c r="E54" s="55">
        <f>SUM(E47:E53)</f>
        <v>31</v>
      </c>
      <c r="F54" s="56">
        <f t="shared" si="4"/>
        <v>1</v>
      </c>
      <c r="G54" s="2"/>
      <c r="H54" s="2"/>
      <c r="I54" s="2"/>
      <c r="J54" s="57"/>
      <c r="K54" s="57"/>
      <c r="L54" s="57"/>
      <c r="M54" s="2"/>
      <c r="N54" s="2"/>
      <c r="O54" s="2"/>
      <c r="P54" s="2"/>
      <c r="Q54" s="3"/>
      <c r="R54" s="2"/>
      <c r="S54" s="2"/>
      <c r="T54" s="2"/>
      <c r="U54" s="2"/>
      <c r="V54" s="2"/>
      <c r="W54" s="2"/>
      <c r="X54" s="2"/>
      <c r="Y54" s="2"/>
      <c r="Z54" s="2"/>
    </row>
    <row r="55" ht="21.75" customHeight="1">
      <c r="A55" s="59"/>
      <c r="B55" s="59"/>
      <c r="C55" s="59"/>
      <c r="D55" s="59"/>
      <c r="E55" s="59"/>
      <c r="F55" s="59"/>
      <c r="G55" s="60"/>
      <c r="H55" s="60"/>
      <c r="I55" s="61"/>
      <c r="J55" s="61"/>
      <c r="K55" s="61"/>
      <c r="L55" s="61"/>
      <c r="M55" s="59"/>
      <c r="N55" s="59"/>
      <c r="O55" s="59"/>
      <c r="P55" s="59"/>
      <c r="Q55" s="62"/>
      <c r="R55" s="59"/>
      <c r="S55" s="59"/>
      <c r="T55" s="59"/>
      <c r="U55" s="59"/>
      <c r="V55" s="59"/>
      <c r="W55" s="59"/>
      <c r="X55" s="59"/>
      <c r="Y55" s="59"/>
      <c r="Z55" s="59"/>
    </row>
    <row r="56" ht="21.75" customHeight="1">
      <c r="A56" s="59"/>
      <c r="B56" s="59"/>
      <c r="C56" s="59"/>
      <c r="D56" s="59"/>
      <c r="E56" s="59"/>
      <c r="F56" s="59"/>
      <c r="G56" s="60"/>
      <c r="H56" s="60"/>
      <c r="I56" s="2" t="s">
        <v>110</v>
      </c>
      <c r="J56" s="57"/>
      <c r="K56" s="57"/>
      <c r="L56" s="57"/>
      <c r="M56" s="59"/>
      <c r="N56" s="59"/>
      <c r="O56" s="59"/>
      <c r="P56" s="59"/>
      <c r="Q56" s="62"/>
      <c r="R56" s="59"/>
      <c r="S56" s="59"/>
      <c r="T56" s="59"/>
      <c r="U56" s="59"/>
      <c r="V56" s="59"/>
      <c r="W56" s="59"/>
      <c r="X56" s="59"/>
      <c r="Y56" s="59"/>
      <c r="Z56" s="59"/>
    </row>
    <row r="57" ht="12.75" customHeight="1">
      <c r="A57" s="59"/>
      <c r="B57" s="59"/>
      <c r="C57" s="59"/>
      <c r="D57" s="63"/>
      <c r="E57" s="60"/>
      <c r="F57" s="61"/>
      <c r="G57" s="59"/>
      <c r="H57" s="59"/>
      <c r="I57" s="2" t="s">
        <v>111</v>
      </c>
      <c r="J57" s="2"/>
      <c r="K57" s="2"/>
      <c r="L57" s="2"/>
      <c r="M57" s="59"/>
      <c r="N57" s="59"/>
      <c r="O57" s="59"/>
      <c r="P57" s="59"/>
      <c r="Q57" s="62"/>
      <c r="R57" s="59"/>
      <c r="S57" s="59"/>
      <c r="T57" s="59"/>
      <c r="U57" s="59"/>
      <c r="V57" s="59"/>
      <c r="W57" s="59"/>
      <c r="X57" s="59"/>
      <c r="Y57" s="59"/>
      <c r="Z57" s="59"/>
    </row>
    <row r="58" ht="12.75" customHeight="1">
      <c r="A58" s="59"/>
      <c r="B58" s="59"/>
      <c r="C58" s="59"/>
      <c r="D58" s="63"/>
      <c r="E58" s="60"/>
      <c r="F58" s="61"/>
      <c r="G58" s="59"/>
      <c r="H58" s="59"/>
      <c r="I58" s="2"/>
      <c r="J58" s="2"/>
      <c r="K58" s="2"/>
      <c r="L58" s="2"/>
      <c r="M58" s="59"/>
      <c r="N58" s="59"/>
      <c r="O58" s="59"/>
      <c r="P58" s="59"/>
      <c r="Q58" s="62"/>
      <c r="R58" s="59"/>
      <c r="S58" s="59"/>
      <c r="T58" s="59"/>
      <c r="U58" s="59"/>
      <c r="V58" s="59"/>
      <c r="W58" s="59"/>
      <c r="X58" s="59"/>
      <c r="Y58" s="59"/>
      <c r="Z58" s="59"/>
    </row>
    <row r="59" ht="12.75" customHeight="1">
      <c r="A59" s="59"/>
      <c r="B59" s="59"/>
      <c r="C59" s="59"/>
      <c r="D59" s="63"/>
      <c r="E59" s="60"/>
      <c r="F59" s="61"/>
      <c r="G59" s="59"/>
      <c r="H59" s="59"/>
      <c r="I59" s="2"/>
      <c r="J59" s="2"/>
      <c r="K59" s="2"/>
      <c r="L59" s="2"/>
      <c r="M59" s="59"/>
      <c r="N59" s="59"/>
      <c r="O59" s="59"/>
      <c r="P59" s="59"/>
      <c r="Q59" s="62"/>
      <c r="R59" s="59"/>
      <c r="S59" s="59"/>
      <c r="T59" s="59"/>
      <c r="U59" s="59"/>
      <c r="V59" s="59"/>
      <c r="W59" s="59"/>
      <c r="X59" s="59"/>
      <c r="Y59" s="59"/>
      <c r="Z59" s="59"/>
    </row>
    <row r="60" ht="12.75" customHeight="1">
      <c r="A60" s="59"/>
      <c r="B60" s="59"/>
      <c r="C60" s="59"/>
      <c r="D60" s="59"/>
      <c r="E60" s="59"/>
      <c r="F60" s="59"/>
      <c r="G60" s="59"/>
      <c r="H60" s="59"/>
      <c r="I60" s="2"/>
      <c r="J60" s="2"/>
      <c r="K60" s="2"/>
      <c r="L60" s="2"/>
      <c r="M60" s="59"/>
      <c r="N60" s="59"/>
      <c r="O60" s="59"/>
      <c r="P60" s="59"/>
      <c r="Q60" s="62"/>
      <c r="R60" s="59"/>
      <c r="S60" s="59"/>
      <c r="T60" s="59"/>
      <c r="U60" s="59"/>
      <c r="V60" s="59"/>
      <c r="W60" s="59"/>
      <c r="X60" s="59"/>
      <c r="Y60" s="59"/>
      <c r="Z60" s="59"/>
    </row>
    <row r="61" ht="12.75" customHeight="1">
      <c r="A61" s="59"/>
      <c r="B61" s="59"/>
      <c r="C61" s="59"/>
      <c r="D61" s="59"/>
      <c r="E61" s="59"/>
      <c r="F61" s="59"/>
      <c r="G61" s="59"/>
      <c r="H61" s="59"/>
      <c r="I61" s="2" t="s">
        <v>112</v>
      </c>
      <c r="J61" s="2"/>
      <c r="K61" s="2"/>
      <c r="L61" s="2"/>
      <c r="M61" s="59"/>
      <c r="N61" s="59"/>
      <c r="O61" s="59"/>
      <c r="P61" s="59"/>
      <c r="Q61" s="62"/>
      <c r="R61" s="59"/>
      <c r="S61" s="59"/>
      <c r="T61" s="59"/>
      <c r="U61" s="59"/>
      <c r="V61" s="59"/>
      <c r="W61" s="59"/>
      <c r="X61" s="59"/>
      <c r="Y61" s="59"/>
      <c r="Z61" s="59"/>
    </row>
    <row r="62" ht="12.7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2"/>
      <c r="R62" s="59"/>
      <c r="S62" s="59"/>
      <c r="T62" s="59"/>
      <c r="U62" s="59"/>
      <c r="V62" s="59"/>
      <c r="W62" s="59"/>
      <c r="X62" s="59"/>
      <c r="Y62" s="59"/>
      <c r="Z62" s="59"/>
    </row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1:A12"/>
    <mergeCell ref="B11:B12"/>
    <mergeCell ref="C11:C12"/>
    <mergeCell ref="D11:D12"/>
    <mergeCell ref="E11:I11"/>
    <mergeCell ref="J11:L11"/>
    <mergeCell ref="M11:N11"/>
    <mergeCell ref="A13:D13"/>
  </mergeCells>
  <printOptions/>
  <pageMargins bottom="0.1968503937007874" footer="0.0" header="0.0" left="0.5118110236220472" right="0.31496062992125984" top="0.35433070866141736"/>
  <pageSetup paperSize="9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2.71"/>
    <col customWidth="1" min="3" max="3" width="1.71"/>
    <col customWidth="1" min="4" max="4" width="37.43"/>
    <col customWidth="1" min="5" max="5" width="7.71"/>
    <col customWidth="1" min="6" max="6" width="8.0"/>
    <col customWidth="1" min="7" max="7" width="7.0"/>
    <col customWidth="1" min="8" max="8" width="10.57"/>
    <col customWidth="1" min="9" max="9" width="7.14"/>
    <col customWidth="1" min="10" max="10" width="7.29"/>
    <col customWidth="1" min="11" max="11" width="0.43"/>
    <col customWidth="1" min="12" max="14" width="8.71"/>
    <col customWidth="1" min="15" max="15" width="2.14"/>
    <col customWidth="1" min="16" max="16" width="7.29"/>
    <col customWidth="1" min="17" max="17" width="7.14"/>
    <col customWidth="1" min="18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ht="14.25" customHeight="1">
      <c r="A4" s="4" t="s">
        <v>4</v>
      </c>
      <c r="B4" s="2"/>
      <c r="C4" s="4" t="s">
        <v>2</v>
      </c>
      <c r="D4" s="8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ht="14.25" customHeight="1">
      <c r="A7" s="4" t="s">
        <v>10</v>
      </c>
      <c r="B7" s="2"/>
      <c r="C7" s="4" t="s">
        <v>2</v>
      </c>
      <c r="D7" s="8" t="s">
        <v>113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ht="14.25" customHeight="1">
      <c r="A8" s="4" t="s">
        <v>12</v>
      </c>
      <c r="B8" s="2"/>
      <c r="C8" s="4" t="s">
        <v>2</v>
      </c>
      <c r="D8" s="9" t="s">
        <v>151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ht="14.25" customHeight="1">
      <c r="A9" s="4" t="s">
        <v>14</v>
      </c>
      <c r="B9" s="2"/>
      <c r="C9" s="4" t="s">
        <v>2</v>
      </c>
      <c r="D9" s="9" t="s">
        <v>152</v>
      </c>
      <c r="E9" s="10" t="s">
        <v>16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2"/>
      <c r="Q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6"/>
      <c r="J11" s="17" t="s">
        <v>22</v>
      </c>
      <c r="K11" s="18"/>
      <c r="L11" s="19"/>
      <c r="M11" s="20" t="s">
        <v>23</v>
      </c>
      <c r="N11" s="21"/>
      <c r="O11" s="22"/>
      <c r="P11" s="22"/>
      <c r="Q11" s="23"/>
      <c r="R11" s="24"/>
      <c r="S11" s="24"/>
      <c r="T11" s="24"/>
      <c r="U11" s="24"/>
      <c r="V11" s="24"/>
      <c r="W11" s="24"/>
      <c r="X11" s="24"/>
      <c r="Y11" s="24"/>
      <c r="Z11" s="24"/>
    </row>
    <row r="12" ht="25.5" customHeight="1">
      <c r="A12" s="25"/>
      <c r="B12" s="25"/>
      <c r="C12" s="25"/>
      <c r="D12" s="26"/>
      <c r="E12" s="27" t="s">
        <v>24</v>
      </c>
      <c r="F12" s="28" t="s">
        <v>25</v>
      </c>
      <c r="G12" s="28" t="s">
        <v>26</v>
      </c>
      <c r="H12" s="27" t="s">
        <v>27</v>
      </c>
      <c r="I12" s="27" t="s">
        <v>28</v>
      </c>
      <c r="J12" s="28" t="s">
        <v>29</v>
      </c>
      <c r="K12" s="29" t="s">
        <v>30</v>
      </c>
      <c r="L12" s="30" t="s">
        <v>31</v>
      </c>
      <c r="M12" s="31" t="s">
        <v>32</v>
      </c>
      <c r="N12" s="31" t="s">
        <v>33</v>
      </c>
      <c r="O12" s="22"/>
      <c r="P12" s="22"/>
      <c r="Q12" s="23"/>
      <c r="R12" s="24"/>
      <c r="S12" s="24"/>
      <c r="T12" s="24"/>
      <c r="U12" s="24"/>
      <c r="V12" s="24"/>
      <c r="W12" s="24"/>
      <c r="X12" s="24"/>
      <c r="Y12" s="24"/>
      <c r="Z12" s="24"/>
    </row>
    <row r="13" ht="14.25" customHeight="1">
      <c r="A13" s="32" t="s">
        <v>34</v>
      </c>
      <c r="B13" s="15"/>
      <c r="C13" s="15"/>
      <c r="D13" s="16"/>
      <c r="E13" s="33">
        <v>10.0</v>
      </c>
      <c r="F13" s="33">
        <v>15.0</v>
      </c>
      <c r="G13" s="33">
        <v>20.0</v>
      </c>
      <c r="H13" s="33"/>
      <c r="I13" s="33">
        <v>25.0</v>
      </c>
      <c r="J13" s="33">
        <v>30.0</v>
      </c>
      <c r="K13" s="34"/>
      <c r="L13" s="35">
        <v>100.0</v>
      </c>
      <c r="M13" s="33">
        <f>INT(E13)+INT(F13)+INT(G13)+INT(H13)+INT(I13)+INT(J13)</f>
        <v>100</v>
      </c>
      <c r="N13" s="33"/>
      <c r="O13" s="34"/>
      <c r="P13" s="36" t="s">
        <v>35</v>
      </c>
      <c r="Q13" s="37" t="s">
        <v>36</v>
      </c>
      <c r="R13" s="38"/>
      <c r="S13" s="38"/>
      <c r="T13" s="38"/>
      <c r="U13" s="38"/>
      <c r="V13" s="38"/>
      <c r="W13" s="38"/>
      <c r="X13" s="38"/>
      <c r="Y13" s="38"/>
      <c r="Z13" s="38"/>
    </row>
    <row r="14" ht="24.0" customHeight="1">
      <c r="A14" s="39" t="s">
        <v>37</v>
      </c>
      <c r="B14" s="40">
        <v>2.11200267E8</v>
      </c>
      <c r="C14" s="41"/>
      <c r="D14" s="42" t="s">
        <v>153</v>
      </c>
      <c r="E14" s="43">
        <v>28.57</v>
      </c>
      <c r="F14" s="44">
        <v>75.0</v>
      </c>
      <c r="G14" s="44">
        <v>75.0</v>
      </c>
      <c r="H14" s="45"/>
      <c r="I14" s="44">
        <v>0.0</v>
      </c>
      <c r="J14" s="44">
        <v>0.0</v>
      </c>
      <c r="K14" s="46"/>
      <c r="L14" s="47">
        <f t="shared" ref="L14:L48" si="1">IF(INT(Q14)=0,P14,IF(INT(P14)&gt;INT(Q14),P14,Q14))</f>
        <v>29.107</v>
      </c>
      <c r="M14" s="48">
        <f t="shared" ref="M14:M48" si="2">L14</f>
        <v>29.107</v>
      </c>
      <c r="N14" s="49" t="str">
        <f t="shared" ref="N14:N48" si="3">IF(M14&gt;=80,"A",IF(M14&gt;=75,"AB",IF(M14&gt;=70,"B",IF(M14&gt;=65,"BC",IF(M14&gt;=60,"C",IF(M14&gt;=50,"D","E"))))))</f>
        <v>E</v>
      </c>
      <c r="O14" s="46" t="s">
        <v>39</v>
      </c>
      <c r="P14" s="45">
        <v>0.0</v>
      </c>
      <c r="Q14" s="47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29.107</v>
      </c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39" t="s">
        <v>40</v>
      </c>
      <c r="B15" s="40">
        <v>2.11200309E8</v>
      </c>
      <c r="C15" s="41"/>
      <c r="D15" s="42" t="s">
        <v>114</v>
      </c>
      <c r="E15" s="43">
        <v>85.71</v>
      </c>
      <c r="F15" s="44">
        <v>85.0</v>
      </c>
      <c r="G15" s="44">
        <v>85.0</v>
      </c>
      <c r="H15" s="45"/>
      <c r="I15" s="44">
        <v>85.0</v>
      </c>
      <c r="J15" s="44">
        <v>85.0</v>
      </c>
      <c r="K15" s="46"/>
      <c r="L15" s="47">
        <f t="shared" si="1"/>
        <v>85.071</v>
      </c>
      <c r="M15" s="48">
        <f t="shared" si="2"/>
        <v>85.071</v>
      </c>
      <c r="N15" s="49" t="str">
        <f t="shared" si="3"/>
        <v>A</v>
      </c>
      <c r="O15" s="46" t="s">
        <v>39</v>
      </c>
      <c r="P15" s="45">
        <v>0.0</v>
      </c>
      <c r="Q15" s="47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85.071</v>
      </c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39" t="s">
        <v>42</v>
      </c>
      <c r="B16" s="40">
        <v>2.11200311E8</v>
      </c>
      <c r="C16" s="41"/>
      <c r="D16" s="42" t="s">
        <v>115</v>
      </c>
      <c r="E16" s="43">
        <v>100.0</v>
      </c>
      <c r="F16" s="44">
        <v>90.0</v>
      </c>
      <c r="G16" s="44">
        <v>90.0</v>
      </c>
      <c r="H16" s="45"/>
      <c r="I16" s="44">
        <v>92.0</v>
      </c>
      <c r="J16" s="44">
        <v>93.0</v>
      </c>
      <c r="K16" s="46"/>
      <c r="L16" s="47">
        <f t="shared" si="1"/>
        <v>92.4</v>
      </c>
      <c r="M16" s="48">
        <f t="shared" si="2"/>
        <v>92.4</v>
      </c>
      <c r="N16" s="49" t="str">
        <f t="shared" si="3"/>
        <v>A</v>
      </c>
      <c r="O16" s="46" t="s">
        <v>39</v>
      </c>
      <c r="P16" s="45">
        <v>0.0</v>
      </c>
      <c r="Q16" s="47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92.4</v>
      </c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39" t="s">
        <v>44</v>
      </c>
      <c r="B17" s="40">
        <v>2.21200341E8</v>
      </c>
      <c r="C17" s="41"/>
      <c r="D17" s="42" t="s">
        <v>116</v>
      </c>
      <c r="E17" s="43">
        <v>100.0</v>
      </c>
      <c r="F17" s="44">
        <v>90.0</v>
      </c>
      <c r="G17" s="44">
        <v>90.0</v>
      </c>
      <c r="H17" s="45"/>
      <c r="I17" s="44">
        <v>93.0</v>
      </c>
      <c r="J17" s="44">
        <v>93.0</v>
      </c>
      <c r="K17" s="46"/>
      <c r="L17" s="47">
        <f t="shared" si="1"/>
        <v>92.65</v>
      </c>
      <c r="M17" s="48">
        <f t="shared" si="2"/>
        <v>92.65</v>
      </c>
      <c r="N17" s="49" t="str">
        <f t="shared" si="3"/>
        <v>A</v>
      </c>
      <c r="O17" s="46" t="s">
        <v>39</v>
      </c>
      <c r="P17" s="45">
        <v>0.0</v>
      </c>
      <c r="Q17" s="47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92.65</v>
      </c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39" t="s">
        <v>46</v>
      </c>
      <c r="B18" s="40">
        <v>2.21200343E8</v>
      </c>
      <c r="C18" s="41"/>
      <c r="D18" s="42" t="s">
        <v>117</v>
      </c>
      <c r="E18" s="43">
        <v>100.0</v>
      </c>
      <c r="F18" s="44">
        <v>92.0</v>
      </c>
      <c r="G18" s="44">
        <v>92.0</v>
      </c>
      <c r="H18" s="45"/>
      <c r="I18" s="44">
        <v>93.0</v>
      </c>
      <c r="J18" s="44">
        <v>92.0</v>
      </c>
      <c r="K18" s="46"/>
      <c r="L18" s="47">
        <f t="shared" si="1"/>
        <v>93.05</v>
      </c>
      <c r="M18" s="48">
        <f t="shared" si="2"/>
        <v>93.05</v>
      </c>
      <c r="N18" s="49" t="str">
        <f t="shared" si="3"/>
        <v>A</v>
      </c>
      <c r="O18" s="46" t="s">
        <v>39</v>
      </c>
      <c r="P18" s="45">
        <v>0.0</v>
      </c>
      <c r="Q18" s="47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93.05</v>
      </c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39" t="s">
        <v>5</v>
      </c>
      <c r="B19" s="40">
        <v>2.21200345E8</v>
      </c>
      <c r="C19" s="41"/>
      <c r="D19" s="42" t="s">
        <v>118</v>
      </c>
      <c r="E19" s="43">
        <v>100.0</v>
      </c>
      <c r="F19" s="44">
        <v>97.0</v>
      </c>
      <c r="G19" s="44">
        <v>96.0</v>
      </c>
      <c r="H19" s="45"/>
      <c r="I19" s="44">
        <v>99.0</v>
      </c>
      <c r="J19" s="44">
        <v>97.0</v>
      </c>
      <c r="K19" s="46"/>
      <c r="L19" s="47">
        <f t="shared" si="1"/>
        <v>97.6</v>
      </c>
      <c r="M19" s="48">
        <f t="shared" si="2"/>
        <v>97.6</v>
      </c>
      <c r="N19" s="49" t="str">
        <f t="shared" si="3"/>
        <v>A</v>
      </c>
      <c r="O19" s="46" t="s">
        <v>39</v>
      </c>
      <c r="P19" s="45">
        <v>0.0</v>
      </c>
      <c r="Q19" s="47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97.6</v>
      </c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39" t="s">
        <v>49</v>
      </c>
      <c r="B20" s="40">
        <v>2.21200347E8</v>
      </c>
      <c r="C20" s="41"/>
      <c r="D20" s="42" t="s">
        <v>119</v>
      </c>
      <c r="E20" s="43">
        <v>100.0</v>
      </c>
      <c r="F20" s="44">
        <v>90.0</v>
      </c>
      <c r="G20" s="44">
        <v>93.0</v>
      </c>
      <c r="H20" s="45"/>
      <c r="I20" s="44">
        <v>93.0</v>
      </c>
      <c r="J20" s="44">
        <v>94.0</v>
      </c>
      <c r="K20" s="46"/>
      <c r="L20" s="47">
        <f t="shared" si="1"/>
        <v>93.55</v>
      </c>
      <c r="M20" s="48">
        <f t="shared" si="2"/>
        <v>93.55</v>
      </c>
      <c r="N20" s="49" t="str">
        <f t="shared" si="3"/>
        <v>A</v>
      </c>
      <c r="O20" s="46" t="s">
        <v>39</v>
      </c>
      <c r="P20" s="45">
        <v>0.0</v>
      </c>
      <c r="Q20" s="47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93.55</v>
      </c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39" t="s">
        <v>51</v>
      </c>
      <c r="B21" s="40">
        <v>2.2120035E8</v>
      </c>
      <c r="C21" s="41"/>
      <c r="D21" s="42" t="s">
        <v>120</v>
      </c>
      <c r="E21" s="43">
        <v>100.0</v>
      </c>
      <c r="F21" s="44">
        <v>85.0</v>
      </c>
      <c r="G21" s="44">
        <v>85.0</v>
      </c>
      <c r="H21" s="45"/>
      <c r="I21" s="44">
        <v>99.0</v>
      </c>
      <c r="J21" s="44">
        <v>82.0</v>
      </c>
      <c r="K21" s="46"/>
      <c r="L21" s="47">
        <f t="shared" si="1"/>
        <v>89.1</v>
      </c>
      <c r="M21" s="48">
        <f t="shared" si="2"/>
        <v>89.1</v>
      </c>
      <c r="N21" s="49" t="str">
        <f t="shared" si="3"/>
        <v>A</v>
      </c>
      <c r="O21" s="46" t="s">
        <v>39</v>
      </c>
      <c r="P21" s="45">
        <v>0.0</v>
      </c>
      <c r="Q21" s="47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89.1</v>
      </c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39" t="s">
        <v>53</v>
      </c>
      <c r="B22" s="40">
        <v>2.21200354E8</v>
      </c>
      <c r="C22" s="41"/>
      <c r="D22" s="42" t="s">
        <v>121</v>
      </c>
      <c r="E22" s="43">
        <v>100.0</v>
      </c>
      <c r="F22" s="44">
        <v>85.0</v>
      </c>
      <c r="G22" s="44">
        <v>85.0</v>
      </c>
      <c r="H22" s="45"/>
      <c r="I22" s="44">
        <v>95.0</v>
      </c>
      <c r="J22" s="44">
        <v>95.0</v>
      </c>
      <c r="K22" s="46"/>
      <c r="L22" s="47">
        <f t="shared" si="1"/>
        <v>92</v>
      </c>
      <c r="M22" s="48">
        <f t="shared" si="2"/>
        <v>92</v>
      </c>
      <c r="N22" s="49" t="str">
        <f t="shared" si="3"/>
        <v>A</v>
      </c>
      <c r="O22" s="46" t="s">
        <v>39</v>
      </c>
      <c r="P22" s="45">
        <v>0.0</v>
      </c>
      <c r="Q22" s="47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92</v>
      </c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39" t="s">
        <v>55</v>
      </c>
      <c r="B23" s="40">
        <v>2.21200361E8</v>
      </c>
      <c r="C23" s="41"/>
      <c r="D23" s="42" t="s">
        <v>122</v>
      </c>
      <c r="E23" s="43">
        <v>100.0</v>
      </c>
      <c r="F23" s="44">
        <v>85.0</v>
      </c>
      <c r="G23" s="44">
        <v>87.0</v>
      </c>
      <c r="H23" s="44"/>
      <c r="I23" s="44">
        <v>92.0</v>
      </c>
      <c r="J23" s="44">
        <v>94.0</v>
      </c>
      <c r="K23" s="46"/>
      <c r="L23" s="47">
        <f t="shared" si="1"/>
        <v>91.35</v>
      </c>
      <c r="M23" s="48">
        <f t="shared" si="2"/>
        <v>91.35</v>
      </c>
      <c r="N23" s="49" t="str">
        <f t="shared" si="3"/>
        <v>A</v>
      </c>
      <c r="O23" s="46" t="s">
        <v>39</v>
      </c>
      <c r="P23" s="45">
        <v>0.0</v>
      </c>
      <c r="Q23" s="47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91.35</v>
      </c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39" t="s">
        <v>57</v>
      </c>
      <c r="B24" s="40">
        <v>2.21200365E8</v>
      </c>
      <c r="C24" s="41"/>
      <c r="D24" s="42" t="s">
        <v>123</v>
      </c>
      <c r="E24" s="43">
        <v>100.0</v>
      </c>
      <c r="F24" s="44">
        <v>85.0</v>
      </c>
      <c r="G24" s="44">
        <v>87.0</v>
      </c>
      <c r="H24" s="45"/>
      <c r="I24" s="44">
        <v>93.0</v>
      </c>
      <c r="J24" s="44">
        <v>94.0</v>
      </c>
      <c r="K24" s="46"/>
      <c r="L24" s="47">
        <f t="shared" si="1"/>
        <v>91.6</v>
      </c>
      <c r="M24" s="48">
        <f t="shared" si="2"/>
        <v>91.6</v>
      </c>
      <c r="N24" s="49" t="str">
        <f t="shared" si="3"/>
        <v>A</v>
      </c>
      <c r="O24" s="46" t="s">
        <v>39</v>
      </c>
      <c r="P24" s="45">
        <v>0.0</v>
      </c>
      <c r="Q24" s="47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91.6</v>
      </c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39" t="s">
        <v>59</v>
      </c>
      <c r="B25" s="40">
        <v>2.21200369E8</v>
      </c>
      <c r="C25" s="41"/>
      <c r="D25" s="42" t="s">
        <v>124</v>
      </c>
      <c r="E25" s="43">
        <v>100.0</v>
      </c>
      <c r="F25" s="44">
        <v>93.0</v>
      </c>
      <c r="G25" s="44">
        <v>91.0</v>
      </c>
      <c r="H25" s="45"/>
      <c r="I25" s="44">
        <v>98.0</v>
      </c>
      <c r="J25" s="44">
        <v>94.0</v>
      </c>
      <c r="K25" s="46"/>
      <c r="L25" s="47">
        <f t="shared" si="1"/>
        <v>94.85</v>
      </c>
      <c r="M25" s="48">
        <f t="shared" si="2"/>
        <v>94.85</v>
      </c>
      <c r="N25" s="49" t="str">
        <f t="shared" si="3"/>
        <v>A</v>
      </c>
      <c r="O25" s="46" t="s">
        <v>39</v>
      </c>
      <c r="P25" s="45">
        <v>0.0</v>
      </c>
      <c r="Q25" s="47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94.85</v>
      </c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39" t="s">
        <v>61</v>
      </c>
      <c r="B26" s="40">
        <v>2.2120037E8</v>
      </c>
      <c r="C26" s="41"/>
      <c r="D26" s="42" t="s">
        <v>125</v>
      </c>
      <c r="E26" s="43">
        <v>100.0</v>
      </c>
      <c r="F26" s="44">
        <v>90.0</v>
      </c>
      <c r="G26" s="44">
        <v>90.0</v>
      </c>
      <c r="H26" s="45"/>
      <c r="I26" s="44">
        <v>97.0</v>
      </c>
      <c r="J26" s="44">
        <v>95.0</v>
      </c>
      <c r="K26" s="46"/>
      <c r="L26" s="47">
        <f t="shared" si="1"/>
        <v>94.25</v>
      </c>
      <c r="M26" s="48">
        <f t="shared" si="2"/>
        <v>94.25</v>
      </c>
      <c r="N26" s="49" t="str">
        <f t="shared" si="3"/>
        <v>A</v>
      </c>
      <c r="O26" s="46" t="s">
        <v>39</v>
      </c>
      <c r="P26" s="45">
        <v>0.0</v>
      </c>
      <c r="Q26" s="47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94.25</v>
      </c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39" t="s">
        <v>63</v>
      </c>
      <c r="B27" s="40">
        <v>2.21200374E8</v>
      </c>
      <c r="C27" s="41"/>
      <c r="D27" s="42" t="s">
        <v>126</v>
      </c>
      <c r="E27" s="43">
        <v>100.0</v>
      </c>
      <c r="F27" s="44">
        <v>96.0</v>
      </c>
      <c r="G27" s="44">
        <v>96.0</v>
      </c>
      <c r="H27" s="45"/>
      <c r="I27" s="44">
        <v>96.0</v>
      </c>
      <c r="J27" s="44">
        <v>94.0</v>
      </c>
      <c r="K27" s="46"/>
      <c r="L27" s="47">
        <f t="shared" si="1"/>
        <v>95.8</v>
      </c>
      <c r="M27" s="48">
        <f t="shared" si="2"/>
        <v>95.8</v>
      </c>
      <c r="N27" s="49" t="str">
        <f t="shared" si="3"/>
        <v>A</v>
      </c>
      <c r="O27" s="46" t="s">
        <v>39</v>
      </c>
      <c r="P27" s="45">
        <v>0.0</v>
      </c>
      <c r="Q27" s="47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95.8</v>
      </c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39" t="s">
        <v>65</v>
      </c>
      <c r="B28" s="40">
        <v>2.21200375E8</v>
      </c>
      <c r="C28" s="41"/>
      <c r="D28" s="42" t="s">
        <v>127</v>
      </c>
      <c r="E28" s="43">
        <v>100.0</v>
      </c>
      <c r="F28" s="44">
        <v>90.0</v>
      </c>
      <c r="G28" s="44">
        <v>90.0</v>
      </c>
      <c r="H28" s="45"/>
      <c r="I28" s="44">
        <v>98.0</v>
      </c>
      <c r="J28" s="44">
        <v>93.0</v>
      </c>
      <c r="K28" s="46"/>
      <c r="L28" s="47">
        <f t="shared" si="1"/>
        <v>93.9</v>
      </c>
      <c r="M28" s="48">
        <f t="shared" si="2"/>
        <v>93.9</v>
      </c>
      <c r="N28" s="49" t="str">
        <f t="shared" si="3"/>
        <v>A</v>
      </c>
      <c r="O28" s="46" t="s">
        <v>39</v>
      </c>
      <c r="P28" s="45">
        <v>0.0</v>
      </c>
      <c r="Q28" s="47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93.9</v>
      </c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39" t="s">
        <v>67</v>
      </c>
      <c r="B29" s="40">
        <v>2.21200377E8</v>
      </c>
      <c r="C29" s="41"/>
      <c r="D29" s="42" t="s">
        <v>128</v>
      </c>
      <c r="E29" s="43">
        <v>100.0</v>
      </c>
      <c r="F29" s="44">
        <v>95.0</v>
      </c>
      <c r="G29" s="44">
        <v>93.0</v>
      </c>
      <c r="H29" s="45"/>
      <c r="I29" s="44">
        <v>98.0</v>
      </c>
      <c r="J29" s="44">
        <v>95.0</v>
      </c>
      <c r="K29" s="46"/>
      <c r="L29" s="47">
        <f t="shared" si="1"/>
        <v>95.85</v>
      </c>
      <c r="M29" s="48">
        <f t="shared" si="2"/>
        <v>95.85</v>
      </c>
      <c r="N29" s="49" t="str">
        <f t="shared" si="3"/>
        <v>A</v>
      </c>
      <c r="O29" s="46" t="s">
        <v>39</v>
      </c>
      <c r="P29" s="45">
        <v>0.0</v>
      </c>
      <c r="Q29" s="47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95.85</v>
      </c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39" t="s">
        <v>69</v>
      </c>
      <c r="B30" s="40">
        <v>2.2120038E8</v>
      </c>
      <c r="C30" s="41"/>
      <c r="D30" s="42" t="s">
        <v>129</v>
      </c>
      <c r="E30" s="43">
        <v>100.0</v>
      </c>
      <c r="F30" s="44">
        <v>93.0</v>
      </c>
      <c r="G30" s="44">
        <v>94.0</v>
      </c>
      <c r="H30" s="45"/>
      <c r="I30" s="44">
        <v>98.0</v>
      </c>
      <c r="J30" s="44">
        <v>95.0</v>
      </c>
      <c r="K30" s="46"/>
      <c r="L30" s="47">
        <f t="shared" si="1"/>
        <v>95.75</v>
      </c>
      <c r="M30" s="48">
        <f t="shared" si="2"/>
        <v>95.75</v>
      </c>
      <c r="N30" s="49" t="str">
        <f t="shared" si="3"/>
        <v>A</v>
      </c>
      <c r="O30" s="46" t="s">
        <v>39</v>
      </c>
      <c r="P30" s="45">
        <v>0.0</v>
      </c>
      <c r="Q30" s="47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95.75</v>
      </c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39" t="s">
        <v>71</v>
      </c>
      <c r="B31" s="40">
        <v>2.21200382E8</v>
      </c>
      <c r="C31" s="41"/>
      <c r="D31" s="42" t="s">
        <v>130</v>
      </c>
      <c r="E31" s="43">
        <v>100.0</v>
      </c>
      <c r="F31" s="44">
        <v>90.0</v>
      </c>
      <c r="G31" s="44">
        <v>90.0</v>
      </c>
      <c r="H31" s="45"/>
      <c r="I31" s="44">
        <v>96.0</v>
      </c>
      <c r="J31" s="44">
        <v>94.0</v>
      </c>
      <c r="K31" s="46"/>
      <c r="L31" s="47">
        <f t="shared" si="1"/>
        <v>93.7</v>
      </c>
      <c r="M31" s="48">
        <f t="shared" si="2"/>
        <v>93.7</v>
      </c>
      <c r="N31" s="49" t="str">
        <f t="shared" si="3"/>
        <v>A</v>
      </c>
      <c r="O31" s="46" t="s">
        <v>39</v>
      </c>
      <c r="P31" s="45">
        <v>0.0</v>
      </c>
      <c r="Q31" s="47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93.7</v>
      </c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39" t="s">
        <v>73</v>
      </c>
      <c r="B32" s="40">
        <v>2.21200383E8</v>
      </c>
      <c r="C32" s="41"/>
      <c r="D32" s="42" t="s">
        <v>131</v>
      </c>
      <c r="E32" s="43">
        <v>100.0</v>
      </c>
      <c r="F32" s="44">
        <v>95.0</v>
      </c>
      <c r="G32" s="44">
        <v>95.0</v>
      </c>
      <c r="H32" s="45"/>
      <c r="I32" s="44">
        <v>97.0</v>
      </c>
      <c r="J32" s="44">
        <v>93.0</v>
      </c>
      <c r="K32" s="46"/>
      <c r="L32" s="47">
        <f t="shared" si="1"/>
        <v>95.4</v>
      </c>
      <c r="M32" s="48">
        <f t="shared" si="2"/>
        <v>95.4</v>
      </c>
      <c r="N32" s="49" t="str">
        <f t="shared" si="3"/>
        <v>A</v>
      </c>
      <c r="O32" s="46" t="s">
        <v>39</v>
      </c>
      <c r="P32" s="45">
        <v>0.0</v>
      </c>
      <c r="Q32" s="47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95.4</v>
      </c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39" t="s">
        <v>75</v>
      </c>
      <c r="B33" s="40">
        <v>2.21200384E8</v>
      </c>
      <c r="C33" s="41"/>
      <c r="D33" s="42" t="s">
        <v>132</v>
      </c>
      <c r="E33" s="43">
        <v>100.0</v>
      </c>
      <c r="F33" s="44">
        <v>93.0</v>
      </c>
      <c r="G33" s="44">
        <v>88.0</v>
      </c>
      <c r="H33" s="45"/>
      <c r="I33" s="44">
        <v>96.0</v>
      </c>
      <c r="J33" s="44">
        <v>95.0</v>
      </c>
      <c r="K33" s="46"/>
      <c r="L33" s="47">
        <f t="shared" si="1"/>
        <v>94.05</v>
      </c>
      <c r="M33" s="48">
        <f t="shared" si="2"/>
        <v>94.05</v>
      </c>
      <c r="N33" s="49" t="str">
        <f t="shared" si="3"/>
        <v>A</v>
      </c>
      <c r="O33" s="46" t="s">
        <v>39</v>
      </c>
      <c r="P33" s="45">
        <v>0.0</v>
      </c>
      <c r="Q33" s="47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94.05</v>
      </c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39" t="s">
        <v>77</v>
      </c>
      <c r="B34" s="50">
        <v>2.21200385E8</v>
      </c>
      <c r="C34" s="41"/>
      <c r="D34" s="51" t="s">
        <v>133</v>
      </c>
      <c r="E34" s="43">
        <v>100.0</v>
      </c>
      <c r="F34" s="44">
        <v>85.0</v>
      </c>
      <c r="G34" s="44">
        <v>87.0</v>
      </c>
      <c r="H34" s="45"/>
      <c r="I34" s="44">
        <v>93.0</v>
      </c>
      <c r="J34" s="44">
        <v>93.0</v>
      </c>
      <c r="K34" s="46"/>
      <c r="L34" s="47">
        <f t="shared" si="1"/>
        <v>91.3</v>
      </c>
      <c r="M34" s="48">
        <f t="shared" si="2"/>
        <v>91.3</v>
      </c>
      <c r="N34" s="49" t="str">
        <f t="shared" si="3"/>
        <v>A</v>
      </c>
      <c r="O34" s="46" t="s">
        <v>39</v>
      </c>
      <c r="P34" s="45">
        <v>0.0</v>
      </c>
      <c r="Q34" s="47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91.3</v>
      </c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39" t="s">
        <v>79</v>
      </c>
      <c r="B35" s="40">
        <v>2.21200386E8</v>
      </c>
      <c r="C35" s="41"/>
      <c r="D35" s="42" t="s">
        <v>134</v>
      </c>
      <c r="E35" s="43">
        <v>100.0</v>
      </c>
      <c r="F35" s="44">
        <v>90.0</v>
      </c>
      <c r="G35" s="44">
        <v>90.0</v>
      </c>
      <c r="H35" s="45"/>
      <c r="I35" s="44">
        <v>94.0</v>
      </c>
      <c r="J35" s="44">
        <v>96.0</v>
      </c>
      <c r="K35" s="46"/>
      <c r="L35" s="47">
        <f t="shared" si="1"/>
        <v>93.8</v>
      </c>
      <c r="M35" s="48">
        <f t="shared" si="2"/>
        <v>93.8</v>
      </c>
      <c r="N35" s="49" t="str">
        <f t="shared" si="3"/>
        <v>A</v>
      </c>
      <c r="O35" s="46" t="s">
        <v>39</v>
      </c>
      <c r="P35" s="45">
        <v>0.0</v>
      </c>
      <c r="Q35" s="47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93.8</v>
      </c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39" t="s">
        <v>81</v>
      </c>
      <c r="B36" s="40">
        <v>2.21200387E8</v>
      </c>
      <c r="C36" s="41"/>
      <c r="D36" s="42" t="s">
        <v>135</v>
      </c>
      <c r="E36" s="43">
        <v>100.0</v>
      </c>
      <c r="F36" s="44">
        <v>85.0</v>
      </c>
      <c r="G36" s="44">
        <v>85.0</v>
      </c>
      <c r="H36" s="45"/>
      <c r="I36" s="44">
        <v>95.0</v>
      </c>
      <c r="J36" s="44">
        <v>93.0</v>
      </c>
      <c r="K36" s="46"/>
      <c r="L36" s="47">
        <f t="shared" si="1"/>
        <v>91.4</v>
      </c>
      <c r="M36" s="48">
        <f t="shared" si="2"/>
        <v>91.4</v>
      </c>
      <c r="N36" s="49" t="str">
        <f t="shared" si="3"/>
        <v>A</v>
      </c>
      <c r="O36" s="46" t="s">
        <v>39</v>
      </c>
      <c r="P36" s="45">
        <v>0.0</v>
      </c>
      <c r="Q36" s="47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91.4</v>
      </c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39" t="s">
        <v>83</v>
      </c>
      <c r="B37" s="40">
        <v>2.21200388E8</v>
      </c>
      <c r="C37" s="41"/>
      <c r="D37" s="42" t="s">
        <v>136</v>
      </c>
      <c r="E37" s="43">
        <v>100.0</v>
      </c>
      <c r="F37" s="44">
        <v>85.0</v>
      </c>
      <c r="G37" s="44">
        <v>85.0</v>
      </c>
      <c r="H37" s="45"/>
      <c r="I37" s="44">
        <v>99.0</v>
      </c>
      <c r="J37" s="44">
        <v>93.0</v>
      </c>
      <c r="K37" s="46"/>
      <c r="L37" s="47">
        <f t="shared" si="1"/>
        <v>92.4</v>
      </c>
      <c r="M37" s="48">
        <f t="shared" si="2"/>
        <v>92.4</v>
      </c>
      <c r="N37" s="49" t="str">
        <f t="shared" si="3"/>
        <v>A</v>
      </c>
      <c r="O37" s="46" t="s">
        <v>39</v>
      </c>
      <c r="P37" s="45">
        <v>0.0</v>
      </c>
      <c r="Q37" s="47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92.4</v>
      </c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39" t="s">
        <v>85</v>
      </c>
      <c r="B38" s="40">
        <v>2.21200389E8</v>
      </c>
      <c r="C38" s="41"/>
      <c r="D38" s="42" t="s">
        <v>137</v>
      </c>
      <c r="E38" s="43">
        <v>100.0</v>
      </c>
      <c r="F38" s="44">
        <v>96.0</v>
      </c>
      <c r="G38" s="44">
        <v>95.0</v>
      </c>
      <c r="H38" s="45"/>
      <c r="I38" s="44">
        <v>96.0</v>
      </c>
      <c r="J38" s="44">
        <v>91.0</v>
      </c>
      <c r="K38" s="46"/>
      <c r="L38" s="47">
        <f t="shared" si="1"/>
        <v>94.7</v>
      </c>
      <c r="M38" s="48">
        <f t="shared" si="2"/>
        <v>94.7</v>
      </c>
      <c r="N38" s="49" t="str">
        <f t="shared" si="3"/>
        <v>A</v>
      </c>
      <c r="O38" s="46" t="s">
        <v>39</v>
      </c>
      <c r="P38" s="45">
        <v>0.0</v>
      </c>
      <c r="Q38" s="47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94.7</v>
      </c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39" t="s">
        <v>87</v>
      </c>
      <c r="B39" s="40">
        <v>2.2120039E8</v>
      </c>
      <c r="C39" s="41"/>
      <c r="D39" s="42" t="s">
        <v>138</v>
      </c>
      <c r="E39" s="43">
        <v>100.0</v>
      </c>
      <c r="F39" s="44">
        <v>90.0</v>
      </c>
      <c r="G39" s="44">
        <v>87.0</v>
      </c>
      <c r="H39" s="45"/>
      <c r="I39" s="44">
        <v>95.0</v>
      </c>
      <c r="J39" s="44">
        <v>93.0</v>
      </c>
      <c r="K39" s="46"/>
      <c r="L39" s="47">
        <f t="shared" si="1"/>
        <v>92.55</v>
      </c>
      <c r="M39" s="48">
        <f t="shared" si="2"/>
        <v>92.55</v>
      </c>
      <c r="N39" s="49" t="str">
        <f t="shared" si="3"/>
        <v>A</v>
      </c>
      <c r="O39" s="46" t="s">
        <v>39</v>
      </c>
      <c r="P39" s="45">
        <v>0.0</v>
      </c>
      <c r="Q39" s="47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92.55</v>
      </c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39" t="s">
        <v>89</v>
      </c>
      <c r="B40" s="40">
        <v>2.21200391E8</v>
      </c>
      <c r="C40" s="41"/>
      <c r="D40" s="42" t="s">
        <v>139</v>
      </c>
      <c r="E40" s="43">
        <v>100.0</v>
      </c>
      <c r="F40" s="44">
        <v>93.0</v>
      </c>
      <c r="G40" s="44">
        <v>93.0</v>
      </c>
      <c r="H40" s="45"/>
      <c r="I40" s="44">
        <v>97.0</v>
      </c>
      <c r="J40" s="44">
        <v>93.0</v>
      </c>
      <c r="K40" s="46"/>
      <c r="L40" s="47">
        <f t="shared" si="1"/>
        <v>94.7</v>
      </c>
      <c r="M40" s="48">
        <f t="shared" si="2"/>
        <v>94.7</v>
      </c>
      <c r="N40" s="49" t="str">
        <f t="shared" si="3"/>
        <v>A</v>
      </c>
      <c r="O40" s="46" t="s">
        <v>39</v>
      </c>
      <c r="P40" s="45">
        <v>0.0</v>
      </c>
      <c r="Q40" s="47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94.7</v>
      </c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39" t="s">
        <v>91</v>
      </c>
      <c r="B41" s="40">
        <v>2.21200392E8</v>
      </c>
      <c r="C41" s="41"/>
      <c r="D41" s="42" t="s">
        <v>140</v>
      </c>
      <c r="E41" s="43">
        <v>100.0</v>
      </c>
      <c r="F41" s="44">
        <v>86.0</v>
      </c>
      <c r="G41" s="44">
        <v>88.0</v>
      </c>
      <c r="H41" s="45"/>
      <c r="I41" s="44">
        <v>93.0</v>
      </c>
      <c r="J41" s="44">
        <v>93.0</v>
      </c>
      <c r="K41" s="46"/>
      <c r="L41" s="47">
        <f t="shared" si="1"/>
        <v>91.65</v>
      </c>
      <c r="M41" s="48">
        <f t="shared" si="2"/>
        <v>91.65</v>
      </c>
      <c r="N41" s="49" t="str">
        <f t="shared" si="3"/>
        <v>A</v>
      </c>
      <c r="O41" s="46" t="s">
        <v>39</v>
      </c>
      <c r="P41" s="45">
        <v>0.0</v>
      </c>
      <c r="Q41" s="47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91.65</v>
      </c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39" t="s">
        <v>93</v>
      </c>
      <c r="B42" s="40">
        <v>2.21200393E8</v>
      </c>
      <c r="C42" s="41"/>
      <c r="D42" s="42" t="s">
        <v>141</v>
      </c>
      <c r="E42" s="43">
        <v>100.0</v>
      </c>
      <c r="F42" s="44">
        <v>86.0</v>
      </c>
      <c r="G42" s="44">
        <v>87.0</v>
      </c>
      <c r="H42" s="45"/>
      <c r="I42" s="44">
        <v>96.0</v>
      </c>
      <c r="J42" s="44">
        <v>93.0</v>
      </c>
      <c r="K42" s="46"/>
      <c r="L42" s="47">
        <f t="shared" si="1"/>
        <v>92.2</v>
      </c>
      <c r="M42" s="48">
        <f t="shared" si="2"/>
        <v>92.2</v>
      </c>
      <c r="N42" s="49" t="str">
        <f t="shared" si="3"/>
        <v>A</v>
      </c>
      <c r="O42" s="46" t="s">
        <v>39</v>
      </c>
      <c r="P42" s="45">
        <v>0.0</v>
      </c>
      <c r="Q42" s="47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92.2</v>
      </c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39" t="s">
        <v>95</v>
      </c>
      <c r="B43" s="40">
        <v>2.21200394E8</v>
      </c>
      <c r="C43" s="41"/>
      <c r="D43" s="42" t="s">
        <v>142</v>
      </c>
      <c r="E43" s="43">
        <v>100.0</v>
      </c>
      <c r="F43" s="44">
        <v>96.0</v>
      </c>
      <c r="G43" s="44">
        <v>96.0</v>
      </c>
      <c r="H43" s="45"/>
      <c r="I43" s="44">
        <v>93.0</v>
      </c>
      <c r="J43" s="44">
        <v>93.0</v>
      </c>
      <c r="K43" s="46"/>
      <c r="L43" s="47">
        <f t="shared" si="1"/>
        <v>94.75</v>
      </c>
      <c r="M43" s="48">
        <f t="shared" si="2"/>
        <v>94.75</v>
      </c>
      <c r="N43" s="49" t="str">
        <f t="shared" si="3"/>
        <v>A</v>
      </c>
      <c r="O43" s="46" t="s">
        <v>39</v>
      </c>
      <c r="P43" s="45">
        <v>0.0</v>
      </c>
      <c r="Q43" s="47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94.75</v>
      </c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39" t="s">
        <v>97</v>
      </c>
      <c r="B44" s="40">
        <v>2.21200395E8</v>
      </c>
      <c r="C44" s="41"/>
      <c r="D44" s="42" t="s">
        <v>143</v>
      </c>
      <c r="E44" s="43">
        <v>100.0</v>
      </c>
      <c r="F44" s="44">
        <v>87.0</v>
      </c>
      <c r="G44" s="44">
        <v>88.0</v>
      </c>
      <c r="H44" s="45"/>
      <c r="I44" s="44">
        <v>96.0</v>
      </c>
      <c r="J44" s="44">
        <v>93.0</v>
      </c>
      <c r="K44" s="46"/>
      <c r="L44" s="47">
        <f t="shared" si="1"/>
        <v>92.55</v>
      </c>
      <c r="M44" s="48">
        <f t="shared" si="2"/>
        <v>92.55</v>
      </c>
      <c r="N44" s="49" t="str">
        <f t="shared" si="3"/>
        <v>A</v>
      </c>
      <c r="O44" s="46" t="s">
        <v>39</v>
      </c>
      <c r="P44" s="45">
        <v>0.0</v>
      </c>
      <c r="Q44" s="47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92.55</v>
      </c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39" t="s">
        <v>145</v>
      </c>
      <c r="B45" s="40">
        <v>2.21200397E8</v>
      </c>
      <c r="C45" s="41"/>
      <c r="D45" s="42" t="s">
        <v>144</v>
      </c>
      <c r="E45" s="43">
        <v>100.0</v>
      </c>
      <c r="F45" s="44">
        <v>87.0</v>
      </c>
      <c r="G45" s="44">
        <v>88.0</v>
      </c>
      <c r="H45" s="45"/>
      <c r="I45" s="44">
        <v>96.0</v>
      </c>
      <c r="J45" s="44">
        <v>95.0</v>
      </c>
      <c r="K45" s="46"/>
      <c r="L45" s="47">
        <f t="shared" si="1"/>
        <v>93.15</v>
      </c>
      <c r="M45" s="48">
        <f t="shared" si="2"/>
        <v>93.15</v>
      </c>
      <c r="N45" s="49" t="str">
        <f t="shared" si="3"/>
        <v>A</v>
      </c>
      <c r="O45" s="46" t="s">
        <v>39</v>
      </c>
      <c r="P45" s="45">
        <v>0.0</v>
      </c>
      <c r="Q45" s="47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93.15</v>
      </c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39" t="s">
        <v>147</v>
      </c>
      <c r="B46" s="40">
        <v>2.21200398E8</v>
      </c>
      <c r="C46" s="41"/>
      <c r="D46" s="42" t="s">
        <v>146</v>
      </c>
      <c r="E46" s="43">
        <v>100.0</v>
      </c>
      <c r="F46" s="44">
        <v>90.0</v>
      </c>
      <c r="G46" s="44">
        <v>90.0</v>
      </c>
      <c r="H46" s="45"/>
      <c r="I46" s="44">
        <v>95.0</v>
      </c>
      <c r="J46" s="44">
        <v>92.0</v>
      </c>
      <c r="K46" s="46"/>
      <c r="L46" s="47">
        <f t="shared" si="1"/>
        <v>92.85</v>
      </c>
      <c r="M46" s="48">
        <f t="shared" si="2"/>
        <v>92.85</v>
      </c>
      <c r="N46" s="49" t="str">
        <f t="shared" si="3"/>
        <v>A</v>
      </c>
      <c r="O46" s="46" t="s">
        <v>39</v>
      </c>
      <c r="P46" s="45">
        <v>0.0</v>
      </c>
      <c r="Q46" s="47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92.85</v>
      </c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39" t="s">
        <v>149</v>
      </c>
      <c r="B47" s="40">
        <v>2.212004E8</v>
      </c>
      <c r="C47" s="41"/>
      <c r="D47" s="42" t="s">
        <v>148</v>
      </c>
      <c r="E47" s="43">
        <v>100.0</v>
      </c>
      <c r="F47" s="44">
        <v>90.0</v>
      </c>
      <c r="G47" s="44">
        <v>90.0</v>
      </c>
      <c r="H47" s="45"/>
      <c r="I47" s="44">
        <v>90.0</v>
      </c>
      <c r="J47" s="44">
        <v>93.0</v>
      </c>
      <c r="K47" s="46"/>
      <c r="L47" s="47">
        <f t="shared" si="1"/>
        <v>91.9</v>
      </c>
      <c r="M47" s="48">
        <f t="shared" si="2"/>
        <v>91.9</v>
      </c>
      <c r="N47" s="49" t="str">
        <f t="shared" si="3"/>
        <v>A</v>
      </c>
      <c r="O47" s="46" t="s">
        <v>39</v>
      </c>
      <c r="P47" s="45">
        <v>0.0</v>
      </c>
      <c r="Q47" s="47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91.9</v>
      </c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70" t="s">
        <v>154</v>
      </c>
      <c r="B48" s="40">
        <v>2.21200401E8</v>
      </c>
      <c r="C48" s="2"/>
      <c r="D48" s="42" t="s">
        <v>150</v>
      </c>
      <c r="E48" s="71">
        <v>100.0</v>
      </c>
      <c r="F48" s="72">
        <v>90.0</v>
      </c>
      <c r="G48" s="72">
        <v>90.0</v>
      </c>
      <c r="H48" s="73"/>
      <c r="I48" s="72">
        <v>96.0</v>
      </c>
      <c r="J48" s="72">
        <v>94.0</v>
      </c>
      <c r="K48" s="74"/>
      <c r="L48" s="75">
        <f t="shared" si="1"/>
        <v>93.7</v>
      </c>
      <c r="M48" s="76">
        <f t="shared" si="2"/>
        <v>93.7</v>
      </c>
      <c r="N48" s="77" t="str">
        <f t="shared" si="3"/>
        <v>A</v>
      </c>
      <c r="O48" s="74" t="s">
        <v>39</v>
      </c>
      <c r="P48" s="73">
        <v>0.0</v>
      </c>
      <c r="Q48" s="75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93.7</v>
      </c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5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"/>
    </row>
    <row r="50" ht="12.75" customHeight="1">
      <c r="A50" s="2"/>
      <c r="B50" s="2"/>
      <c r="C50" s="2"/>
      <c r="D50" s="53" t="s">
        <v>99</v>
      </c>
      <c r="E50" s="53" t="s">
        <v>100</v>
      </c>
      <c r="F50" s="53" t="s">
        <v>101</v>
      </c>
      <c r="G50" s="2"/>
      <c r="H50" s="2"/>
      <c r="I50" s="2"/>
      <c r="J50" s="54"/>
      <c r="K50" s="54"/>
      <c r="L50" s="54"/>
      <c r="M50" s="2"/>
      <c r="N50" s="2"/>
      <c r="O50" s="2"/>
      <c r="P50" s="2"/>
      <c r="Q50" s="3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55" t="s">
        <v>102</v>
      </c>
      <c r="E51" s="55">
        <f>COUNTIF(N14:N48,"A")</f>
        <v>34</v>
      </c>
      <c r="F51" s="56">
        <f t="shared" ref="F51:F58" si="4">E51/$A$48</f>
        <v>0.9714285714</v>
      </c>
      <c r="G51" s="2"/>
      <c r="H51" s="2"/>
      <c r="I51" s="2"/>
      <c r="J51" s="57"/>
      <c r="K51" s="57"/>
      <c r="L51" s="57"/>
      <c r="M51" s="2"/>
      <c r="N51" s="2"/>
      <c r="O51" s="2"/>
      <c r="P51" s="2"/>
      <c r="Q51" s="3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55" t="s">
        <v>103</v>
      </c>
      <c r="E52" s="55">
        <f>COUNTIF(N14:N48,"AB")</f>
        <v>0</v>
      </c>
      <c r="F52" s="56">
        <f t="shared" si="4"/>
        <v>0</v>
      </c>
      <c r="G52" s="2"/>
      <c r="H52" s="2"/>
      <c r="I52" s="2"/>
      <c r="J52" s="57"/>
      <c r="K52" s="57"/>
      <c r="L52" s="57"/>
      <c r="M52" s="2"/>
      <c r="N52" s="2"/>
      <c r="O52" s="2"/>
      <c r="P52" s="2"/>
      <c r="Q52" s="3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55" t="s">
        <v>104</v>
      </c>
      <c r="E53" s="55">
        <f>COUNTIF(N14:N48,"B")</f>
        <v>0</v>
      </c>
      <c r="F53" s="56">
        <f t="shared" si="4"/>
        <v>0</v>
      </c>
      <c r="G53" s="2"/>
      <c r="H53" s="2"/>
      <c r="I53" s="2"/>
      <c r="J53" s="57"/>
      <c r="K53" s="57"/>
      <c r="L53" s="57"/>
      <c r="M53" s="2"/>
      <c r="N53" s="2"/>
      <c r="O53" s="2"/>
      <c r="P53" s="2"/>
      <c r="Q53" s="3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55" t="s">
        <v>105</v>
      </c>
      <c r="E54" s="55">
        <f>COUNTIF(N14:N48,"BC")</f>
        <v>0</v>
      </c>
      <c r="F54" s="56">
        <f t="shared" si="4"/>
        <v>0</v>
      </c>
      <c r="G54" s="2"/>
      <c r="H54" s="2"/>
      <c r="I54" s="2"/>
      <c r="J54" s="57"/>
      <c r="K54" s="57"/>
      <c r="L54" s="57"/>
      <c r="M54" s="2"/>
      <c r="N54" s="2"/>
      <c r="O54" s="2"/>
      <c r="P54" s="2"/>
      <c r="Q54" s="3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55" t="s">
        <v>106</v>
      </c>
      <c r="E55" s="55">
        <f>COUNTIF(N14:N48,"C")</f>
        <v>0</v>
      </c>
      <c r="F55" s="56">
        <f t="shared" si="4"/>
        <v>0</v>
      </c>
      <c r="G55" s="2"/>
      <c r="H55" s="2"/>
      <c r="I55" s="2"/>
      <c r="J55" s="57"/>
      <c r="K55" s="57"/>
      <c r="L55" s="57"/>
      <c r="M55" s="2"/>
      <c r="N55" s="2"/>
      <c r="O55" s="2"/>
      <c r="P55" s="2"/>
      <c r="Q55" s="3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55" t="s">
        <v>107</v>
      </c>
      <c r="E56" s="55">
        <f>COUNTIF(N14:N48,"D")</f>
        <v>0</v>
      </c>
      <c r="F56" s="56">
        <f t="shared" si="4"/>
        <v>0</v>
      </c>
      <c r="G56" s="2"/>
      <c r="H56" s="2"/>
      <c r="I56" s="2"/>
      <c r="J56" s="57"/>
      <c r="K56" s="57"/>
      <c r="L56" s="57"/>
      <c r="M56" s="2"/>
      <c r="N56" s="2"/>
      <c r="O56" s="2"/>
      <c r="P56" s="2"/>
      <c r="Q56" s="3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55" t="s">
        <v>108</v>
      </c>
      <c r="E57" s="55">
        <f>COUNTIF(N14:N48,"E")</f>
        <v>1</v>
      </c>
      <c r="F57" s="56">
        <f t="shared" si="4"/>
        <v>0.02857142857</v>
      </c>
      <c r="G57" s="2"/>
      <c r="H57" s="2"/>
      <c r="I57" s="2"/>
      <c r="J57" s="57"/>
      <c r="K57" s="57"/>
      <c r="L57" s="57"/>
      <c r="M57" s="2"/>
      <c r="N57" s="2"/>
      <c r="O57" s="2"/>
      <c r="P57" s="2"/>
      <c r="Q57" s="3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58" t="s">
        <v>109</v>
      </c>
      <c r="E58" s="55">
        <f>SUM(E51:E57)</f>
        <v>35</v>
      </c>
      <c r="F58" s="56">
        <f t="shared" si="4"/>
        <v>1</v>
      </c>
      <c r="G58" s="2"/>
      <c r="H58" s="2"/>
      <c r="I58" s="2"/>
      <c r="J58" s="57"/>
      <c r="K58" s="57"/>
      <c r="L58" s="57"/>
      <c r="M58" s="2"/>
      <c r="N58" s="2"/>
      <c r="O58" s="2"/>
      <c r="P58" s="2"/>
      <c r="Q58" s="3"/>
      <c r="R58" s="2"/>
      <c r="S58" s="2"/>
      <c r="T58" s="2"/>
      <c r="U58" s="2"/>
      <c r="V58" s="2"/>
      <c r="W58" s="2"/>
      <c r="X58" s="2"/>
      <c r="Y58" s="2"/>
      <c r="Z58" s="2"/>
    </row>
    <row r="59" ht="21.75" customHeight="1">
      <c r="A59" s="59"/>
      <c r="B59" s="59"/>
      <c r="C59" s="59"/>
      <c r="D59" s="59"/>
      <c r="E59" s="59"/>
      <c r="F59" s="59"/>
      <c r="G59" s="60"/>
      <c r="H59" s="60"/>
      <c r="I59" s="61"/>
      <c r="J59" s="61"/>
      <c r="K59" s="61"/>
      <c r="L59" s="61"/>
      <c r="M59" s="59"/>
      <c r="N59" s="59"/>
      <c r="O59" s="59"/>
      <c r="P59" s="59"/>
      <c r="Q59" s="62"/>
      <c r="R59" s="59"/>
      <c r="S59" s="59"/>
      <c r="T59" s="59"/>
      <c r="U59" s="59"/>
      <c r="V59" s="59"/>
      <c r="W59" s="59"/>
      <c r="X59" s="59"/>
      <c r="Y59" s="59"/>
      <c r="Z59" s="59"/>
    </row>
    <row r="60" ht="21.75" customHeight="1">
      <c r="A60" s="59"/>
      <c r="B60" s="59"/>
      <c r="C60" s="59"/>
      <c r="D60" s="59"/>
      <c r="E60" s="59"/>
      <c r="F60" s="59"/>
      <c r="G60" s="60"/>
      <c r="H60" s="60"/>
      <c r="I60" s="2" t="s">
        <v>110</v>
      </c>
      <c r="J60" s="57"/>
      <c r="K60" s="57"/>
      <c r="L60" s="57"/>
      <c r="M60" s="59"/>
      <c r="N60" s="59"/>
      <c r="O60" s="59"/>
      <c r="P60" s="59"/>
      <c r="Q60" s="62"/>
      <c r="R60" s="59"/>
      <c r="S60" s="59"/>
      <c r="T60" s="59"/>
      <c r="U60" s="59"/>
      <c r="V60" s="59"/>
      <c r="W60" s="59"/>
      <c r="X60" s="59"/>
      <c r="Y60" s="59"/>
      <c r="Z60" s="59"/>
    </row>
    <row r="61" ht="12.75" customHeight="1">
      <c r="A61" s="59"/>
      <c r="B61" s="59"/>
      <c r="C61" s="59"/>
      <c r="D61" s="63"/>
      <c r="E61" s="60"/>
      <c r="F61" s="61"/>
      <c r="G61" s="59"/>
      <c r="H61" s="59"/>
      <c r="I61" s="2" t="s">
        <v>111</v>
      </c>
      <c r="J61" s="2"/>
      <c r="K61" s="2"/>
      <c r="L61" s="2"/>
      <c r="M61" s="59"/>
      <c r="N61" s="59"/>
      <c r="O61" s="59"/>
      <c r="P61" s="59"/>
      <c r="Q61" s="62"/>
      <c r="R61" s="59"/>
      <c r="S61" s="59"/>
      <c r="T61" s="59"/>
      <c r="U61" s="59"/>
      <c r="V61" s="59"/>
      <c r="W61" s="59"/>
      <c r="X61" s="59"/>
      <c r="Y61" s="59"/>
      <c r="Z61" s="59"/>
    </row>
    <row r="62" ht="12.75" customHeight="1">
      <c r="A62" s="59"/>
      <c r="B62" s="59"/>
      <c r="C62" s="59"/>
      <c r="D62" s="63"/>
      <c r="E62" s="60"/>
      <c r="F62" s="61"/>
      <c r="G62" s="59"/>
      <c r="H62" s="59"/>
      <c r="I62" s="2"/>
      <c r="J62" s="2"/>
      <c r="K62" s="2"/>
      <c r="L62" s="2"/>
      <c r="M62" s="59"/>
      <c r="N62" s="59"/>
      <c r="O62" s="59"/>
      <c r="P62" s="59"/>
      <c r="Q62" s="62"/>
      <c r="R62" s="59"/>
      <c r="S62" s="59"/>
      <c r="T62" s="59"/>
      <c r="U62" s="59"/>
      <c r="V62" s="59"/>
      <c r="W62" s="59"/>
      <c r="X62" s="59"/>
      <c r="Y62" s="59"/>
      <c r="Z62" s="59"/>
    </row>
    <row r="63" ht="12.75" customHeight="1">
      <c r="A63" s="59"/>
      <c r="B63" s="59"/>
      <c r="C63" s="59"/>
      <c r="D63" s="63"/>
      <c r="E63" s="60"/>
      <c r="F63" s="61"/>
      <c r="G63" s="59"/>
      <c r="H63" s="59"/>
      <c r="I63" s="2"/>
      <c r="J63" s="2"/>
      <c r="K63" s="2"/>
      <c r="L63" s="2"/>
      <c r="M63" s="59"/>
      <c r="N63" s="59"/>
      <c r="O63" s="59"/>
      <c r="P63" s="59"/>
      <c r="Q63" s="62"/>
      <c r="R63" s="59"/>
      <c r="S63" s="59"/>
      <c r="T63" s="59"/>
      <c r="U63" s="59"/>
      <c r="V63" s="59"/>
      <c r="W63" s="59"/>
      <c r="X63" s="59"/>
      <c r="Y63" s="59"/>
      <c r="Z63" s="59"/>
    </row>
    <row r="64" ht="12.75" customHeight="1">
      <c r="A64" s="59"/>
      <c r="B64" s="59"/>
      <c r="C64" s="59"/>
      <c r="D64" s="59"/>
      <c r="E64" s="59"/>
      <c r="F64" s="59"/>
      <c r="G64" s="59"/>
      <c r="H64" s="59"/>
      <c r="I64" s="2"/>
      <c r="J64" s="2"/>
      <c r="K64" s="2"/>
      <c r="L64" s="2"/>
      <c r="M64" s="59"/>
      <c r="N64" s="59"/>
      <c r="O64" s="59"/>
      <c r="P64" s="59"/>
      <c r="Q64" s="62"/>
      <c r="R64" s="59"/>
      <c r="S64" s="59"/>
      <c r="T64" s="59"/>
      <c r="U64" s="59"/>
      <c r="V64" s="59"/>
      <c r="W64" s="59"/>
      <c r="X64" s="59"/>
      <c r="Y64" s="59"/>
      <c r="Z64" s="59"/>
    </row>
    <row r="65" ht="12.75" customHeight="1">
      <c r="A65" s="59"/>
      <c r="B65" s="59"/>
      <c r="C65" s="59"/>
      <c r="D65" s="59"/>
      <c r="E65" s="59"/>
      <c r="F65" s="59"/>
      <c r="G65" s="59"/>
      <c r="H65" s="59"/>
      <c r="I65" s="2" t="s">
        <v>112</v>
      </c>
      <c r="J65" s="2"/>
      <c r="K65" s="2"/>
      <c r="L65" s="2"/>
      <c r="M65" s="59"/>
      <c r="N65" s="59"/>
      <c r="O65" s="59"/>
      <c r="P65" s="59"/>
      <c r="Q65" s="62"/>
      <c r="R65" s="59"/>
      <c r="S65" s="59"/>
      <c r="T65" s="59"/>
      <c r="U65" s="59"/>
      <c r="V65" s="59"/>
      <c r="W65" s="59"/>
      <c r="X65" s="59"/>
      <c r="Y65" s="59"/>
      <c r="Z65" s="59"/>
    </row>
    <row r="66" ht="12.75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62"/>
      <c r="R66" s="59"/>
      <c r="S66" s="59"/>
      <c r="T66" s="59"/>
      <c r="U66" s="59"/>
      <c r="V66" s="59"/>
      <c r="W66" s="59"/>
      <c r="X66" s="59"/>
      <c r="Y66" s="59"/>
      <c r="Z66" s="59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1:A12"/>
    <mergeCell ref="B11:B12"/>
    <mergeCell ref="C11:C12"/>
    <mergeCell ref="D11:D12"/>
    <mergeCell ref="E11:I11"/>
    <mergeCell ref="J11:L11"/>
    <mergeCell ref="M11:N11"/>
    <mergeCell ref="A13:D13"/>
  </mergeCells>
  <printOptions/>
  <pageMargins bottom="0.1968503937007874" footer="0.0" header="0.0" left="0.5118110236220472" right="0.31496062992125984" top="0.35433070866141736"/>
  <pageSetup paperSize="9"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0.71"/>
    <col customWidth="1" min="3" max="3" width="1.71"/>
    <col customWidth="1" min="4" max="4" width="27.57"/>
    <col customWidth="1" min="5" max="5" width="6.0"/>
    <col customWidth="1" min="6" max="6" width="7.0"/>
    <col customWidth="1" min="7" max="7" width="7.71"/>
    <col customWidth="1" min="8" max="8" width="5.43"/>
    <col customWidth="1" min="9" max="9" width="5.71"/>
    <col customWidth="1" min="10" max="10" width="6.71"/>
    <col customWidth="1" min="11" max="11" width="7.43"/>
    <col customWidth="1" min="12" max="12" width="4.71"/>
    <col customWidth="1" min="13" max="13" width="5.86"/>
    <col customWidth="1" hidden="1" min="14" max="14" width="10.57"/>
    <col customWidth="1" min="15" max="15" width="5.86"/>
    <col customWidth="1" min="16" max="16" width="7.14"/>
    <col customWidth="1" min="17" max="17" width="5.29"/>
    <col customWidth="1" min="18" max="18" width="6.0"/>
    <col customWidth="1" min="19" max="19" width="0.43"/>
    <col customWidth="1" min="20" max="20" width="6.86"/>
    <col customWidth="1" min="21" max="21" width="6.57"/>
    <col customWidth="1" min="22" max="22" width="7.29"/>
    <col customWidth="1" min="23" max="23" width="0.43"/>
    <col customWidth="1" min="24" max="24" width="6.14"/>
    <col customWidth="1" min="25" max="25" width="6.43"/>
    <col customWidth="1" min="26" max="26" width="8.71"/>
    <col customWidth="1" min="27" max="27" width="9.14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</row>
    <row r="4" ht="14.25" customHeight="1">
      <c r="A4" s="4" t="s">
        <v>4</v>
      </c>
      <c r="B4" s="2"/>
      <c r="C4" s="4" t="s">
        <v>2</v>
      </c>
      <c r="D4" s="8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6"/>
      <c r="Y6" s="7"/>
    </row>
    <row r="7" ht="14.25" customHeight="1">
      <c r="A7" s="4" t="s">
        <v>10</v>
      </c>
      <c r="B7" s="2"/>
      <c r="C7" s="4" t="s">
        <v>2</v>
      </c>
      <c r="D7" s="8" t="s">
        <v>11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6"/>
      <c r="Y7" s="7"/>
    </row>
    <row r="8" ht="14.25" customHeight="1">
      <c r="A8" s="4" t="s">
        <v>12</v>
      </c>
      <c r="B8" s="2"/>
      <c r="C8" s="4" t="s">
        <v>2</v>
      </c>
      <c r="D8" s="9" t="s">
        <v>155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6"/>
      <c r="Y8" s="7"/>
    </row>
    <row r="9" ht="14.25" customHeight="1">
      <c r="A9" s="4" t="s">
        <v>14</v>
      </c>
      <c r="B9" s="2"/>
      <c r="C9" s="4" t="s">
        <v>2</v>
      </c>
      <c r="D9" s="9" t="s">
        <v>156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2"/>
      <c r="X10" s="2"/>
      <c r="Y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78"/>
      <c r="Q11" s="78"/>
      <c r="R11" s="17" t="s">
        <v>22</v>
      </c>
      <c r="S11" s="18"/>
      <c r="T11" s="19"/>
      <c r="U11" s="20" t="s">
        <v>23</v>
      </c>
      <c r="V11" s="21"/>
      <c r="W11" s="22"/>
      <c r="X11" s="22"/>
      <c r="Y11" s="23"/>
      <c r="Z11" s="24"/>
      <c r="AA11" s="24"/>
    </row>
    <row r="12" ht="25.5" customHeight="1">
      <c r="A12" s="25"/>
      <c r="B12" s="25"/>
      <c r="C12" s="25"/>
      <c r="D12" s="26"/>
      <c r="E12" s="27" t="s">
        <v>24</v>
      </c>
      <c r="F12" s="79" t="s">
        <v>25</v>
      </c>
      <c r="G12" s="15"/>
      <c r="H12" s="15"/>
      <c r="I12" s="80"/>
      <c r="J12" s="79" t="s">
        <v>26</v>
      </c>
      <c r="K12" s="15"/>
      <c r="L12" s="15"/>
      <c r="M12" s="80"/>
      <c r="N12" s="27" t="s">
        <v>27</v>
      </c>
      <c r="O12" s="81" t="s">
        <v>28</v>
      </c>
      <c r="P12" s="79" t="s">
        <v>29</v>
      </c>
      <c r="Q12" s="15"/>
      <c r="R12" s="80"/>
      <c r="S12" s="29" t="s">
        <v>30</v>
      </c>
      <c r="T12" s="30" t="s">
        <v>31</v>
      </c>
      <c r="U12" s="31" t="s">
        <v>32</v>
      </c>
      <c r="V12" s="31" t="s">
        <v>33</v>
      </c>
      <c r="W12" s="22"/>
      <c r="X12" s="22"/>
      <c r="Y12" s="23"/>
      <c r="Z12" s="24"/>
      <c r="AA12" s="24"/>
    </row>
    <row r="13" ht="14.25" customHeight="1">
      <c r="A13" s="82" t="s">
        <v>34</v>
      </c>
      <c r="B13" s="15"/>
      <c r="C13" s="15"/>
      <c r="D13" s="16"/>
      <c r="E13" s="83">
        <v>10.0</v>
      </c>
      <c r="F13" s="83" t="s">
        <v>157</v>
      </c>
      <c r="G13" s="83" t="s">
        <v>158</v>
      </c>
      <c r="H13" s="83" t="s">
        <v>159</v>
      </c>
      <c r="I13" s="83">
        <v>20.0</v>
      </c>
      <c r="J13" s="83" t="s">
        <v>157</v>
      </c>
      <c r="K13" s="83" t="s">
        <v>158</v>
      </c>
      <c r="L13" s="83" t="s">
        <v>159</v>
      </c>
      <c r="M13" s="83">
        <v>20.0</v>
      </c>
      <c r="N13" s="83"/>
      <c r="O13" s="83">
        <v>20.0</v>
      </c>
      <c r="P13" s="84" t="s">
        <v>158</v>
      </c>
      <c r="Q13" s="84" t="s">
        <v>159</v>
      </c>
      <c r="R13" s="84">
        <v>30.0</v>
      </c>
      <c r="S13" s="85"/>
      <c r="T13" s="86">
        <v>100.0</v>
      </c>
      <c r="U13" s="83">
        <f>INT(E13)+INT(I13)+INT(M13)+INT(N13)+INT(O13)+INT(R13)</f>
        <v>100</v>
      </c>
      <c r="V13" s="83"/>
      <c r="W13" s="85"/>
      <c r="X13" s="87" t="s">
        <v>35</v>
      </c>
      <c r="Y13" s="88" t="s">
        <v>36</v>
      </c>
      <c r="Z13" s="89"/>
      <c r="AA13" s="89"/>
    </row>
    <row r="14" ht="20.25" customHeight="1">
      <c r="A14" s="90" t="s">
        <v>37</v>
      </c>
      <c r="B14" s="91">
        <v>2.21200335E8</v>
      </c>
      <c r="C14" s="92"/>
      <c r="D14" s="93" t="s">
        <v>38</v>
      </c>
      <c r="E14" s="94"/>
      <c r="F14" s="94"/>
      <c r="G14" s="95">
        <v>80.0</v>
      </c>
      <c r="H14" s="94"/>
      <c r="I14" s="96">
        <f t="shared" ref="I14:I44" si="1">(F14+G14+H14)/3</f>
        <v>26.66666667</v>
      </c>
      <c r="J14" s="96"/>
      <c r="K14" s="95">
        <v>80.0</v>
      </c>
      <c r="L14" s="96"/>
      <c r="M14" s="96">
        <f t="shared" ref="M14:M44" si="2">(J14+K14+L14)/3</f>
        <v>26.66666667</v>
      </c>
      <c r="N14" s="96"/>
      <c r="O14" s="96"/>
      <c r="P14" s="95">
        <v>80.0</v>
      </c>
      <c r="Q14" s="96"/>
      <c r="R14" s="96">
        <f t="shared" ref="R14:R44" si="3">(P14+Q14)/2</f>
        <v>40</v>
      </c>
      <c r="S14" s="97"/>
      <c r="T14" s="98">
        <f t="shared" ref="T14:T44" si="4">IF(INT(Y14)=0,X14,IF(INT(X14)&gt;INT(Y14),X14,Y14))</f>
        <v>22.66666667</v>
      </c>
      <c r="U14" s="99">
        <f t="shared" ref="U14:U44" si="5">T14</f>
        <v>22.66666667</v>
      </c>
      <c r="V14" s="100" t="str">
        <f t="shared" ref="V14:V44" si="6">IF(U14&gt;=80,"A",IF(U14&gt;=75,"AB",IF(U14&gt;=70,"B",IF(U14&gt;=65,"BC",IF(U14&gt;=60,"C",IF(U14&gt;=50,"D","E"))))))</f>
        <v>E</v>
      </c>
      <c r="W14" s="97" t="s">
        <v>39</v>
      </c>
      <c r="X14" s="96">
        <v>0.0</v>
      </c>
      <c r="Y14" s="98">
        <f>IF(T13&gt;0,((E14/T13)*((E13/U13)*100))+((I14/T13)*((I13/U13)*100))+((M14/T13)*((M13/U13)*100))+((N14/T13)*((N13/U13)*100))+((O14/T13)*((O13/U13)*100))+(IF((R14/T13)*((R13/U13)*100)&gt;(S14/T13)*((R13/U13)*100),(R14/T13)*((R13/U13)*100),(S14/T13)*((R13/U13)*100))))</f>
        <v>22.66666667</v>
      </c>
      <c r="Z14" s="59"/>
      <c r="AA14" s="59"/>
    </row>
    <row r="15" ht="20.25" customHeight="1">
      <c r="A15" s="90" t="s">
        <v>40</v>
      </c>
      <c r="B15" s="91">
        <v>2.21200336E8</v>
      </c>
      <c r="C15" s="92"/>
      <c r="D15" s="93" t="s">
        <v>41</v>
      </c>
      <c r="E15" s="94"/>
      <c r="F15" s="94"/>
      <c r="G15" s="95">
        <v>80.0</v>
      </c>
      <c r="H15" s="94"/>
      <c r="I15" s="96">
        <f t="shared" si="1"/>
        <v>26.66666667</v>
      </c>
      <c r="J15" s="96"/>
      <c r="K15" s="95">
        <v>80.0</v>
      </c>
      <c r="L15" s="96"/>
      <c r="M15" s="96">
        <f t="shared" si="2"/>
        <v>26.66666667</v>
      </c>
      <c r="N15" s="96"/>
      <c r="O15" s="96"/>
      <c r="P15" s="95">
        <v>80.0</v>
      </c>
      <c r="Q15" s="96"/>
      <c r="R15" s="96">
        <f t="shared" si="3"/>
        <v>40</v>
      </c>
      <c r="S15" s="97"/>
      <c r="T15" s="98">
        <f t="shared" si="4"/>
        <v>22.66666667</v>
      </c>
      <c r="U15" s="99">
        <f t="shared" si="5"/>
        <v>22.66666667</v>
      </c>
      <c r="V15" s="100" t="str">
        <f t="shared" si="6"/>
        <v>E</v>
      </c>
      <c r="W15" s="97" t="s">
        <v>39</v>
      </c>
      <c r="X15" s="96">
        <v>0.0</v>
      </c>
      <c r="Y15" s="98">
        <f>IF(T13&gt;0,((E15/T13)*((E13/U13)*100))+((I15/T13)*((I13/U13)*100))+((M15/T13)*((M13/U13)*100))+((N15/T13)*((N13/U13)*100))+((O15/T13)*((O13/U13)*100))+(IF((R15/T13)*((R13/U13)*100)&gt;(S15/T13)*((R13/U13)*100),(R15/T13)*((R13/U13)*100),(S15/T13)*((R13/U13)*100))))</f>
        <v>22.66666667</v>
      </c>
      <c r="Z15" s="59"/>
      <c r="AA15" s="59"/>
    </row>
    <row r="16" ht="20.25" customHeight="1">
      <c r="A16" s="90" t="s">
        <v>42</v>
      </c>
      <c r="B16" s="91">
        <v>2.21200337E8</v>
      </c>
      <c r="C16" s="92"/>
      <c r="D16" s="93" t="s">
        <v>43</v>
      </c>
      <c r="E16" s="94"/>
      <c r="F16" s="94"/>
      <c r="G16" s="95">
        <v>80.0</v>
      </c>
      <c r="H16" s="94"/>
      <c r="I16" s="96">
        <f t="shared" si="1"/>
        <v>26.66666667</v>
      </c>
      <c r="J16" s="96"/>
      <c r="K16" s="95">
        <v>80.0</v>
      </c>
      <c r="L16" s="96"/>
      <c r="M16" s="96">
        <f t="shared" si="2"/>
        <v>26.66666667</v>
      </c>
      <c r="N16" s="96"/>
      <c r="O16" s="96"/>
      <c r="P16" s="95">
        <v>80.0</v>
      </c>
      <c r="Q16" s="96"/>
      <c r="R16" s="96">
        <f t="shared" si="3"/>
        <v>40</v>
      </c>
      <c r="S16" s="97"/>
      <c r="T16" s="98">
        <f t="shared" si="4"/>
        <v>22.66666667</v>
      </c>
      <c r="U16" s="99">
        <f t="shared" si="5"/>
        <v>22.66666667</v>
      </c>
      <c r="V16" s="100" t="str">
        <f t="shared" si="6"/>
        <v>E</v>
      </c>
      <c r="W16" s="97" t="s">
        <v>39</v>
      </c>
      <c r="X16" s="96">
        <v>0.0</v>
      </c>
      <c r="Y16" s="98">
        <f>IF(T13&gt;0,((E16/T13)*((E13/U13)*100))+((I16/T13)*((I13/U13)*100))+((M16/T13)*((M13/U13)*100))+((N16/T13)*((N13/U13)*100))+((O16/T13)*((O13/U13)*100))+(IF((R16/T13)*((R13/U13)*100)&gt;(S16/T13)*((R13/U13)*100),(R16/T13)*((R13/U13)*100),(S16/T13)*((R13/U13)*100))))</f>
        <v>22.66666667</v>
      </c>
      <c r="Z16" s="59"/>
      <c r="AA16" s="59"/>
    </row>
    <row r="17" ht="20.25" customHeight="1">
      <c r="A17" s="90" t="s">
        <v>44</v>
      </c>
      <c r="B17" s="91">
        <v>2.21200338E8</v>
      </c>
      <c r="C17" s="92"/>
      <c r="D17" s="93" t="s">
        <v>45</v>
      </c>
      <c r="E17" s="94"/>
      <c r="F17" s="94"/>
      <c r="G17" s="95">
        <v>70.0</v>
      </c>
      <c r="H17" s="94"/>
      <c r="I17" s="96">
        <f t="shared" si="1"/>
        <v>23.33333333</v>
      </c>
      <c r="J17" s="96"/>
      <c r="K17" s="101">
        <v>70.0</v>
      </c>
      <c r="L17" s="96"/>
      <c r="M17" s="96">
        <f t="shared" si="2"/>
        <v>23.33333333</v>
      </c>
      <c r="N17" s="96"/>
      <c r="O17" s="96"/>
      <c r="P17" s="96"/>
      <c r="Q17" s="96"/>
      <c r="R17" s="96">
        <f t="shared" si="3"/>
        <v>0</v>
      </c>
      <c r="S17" s="97"/>
      <c r="T17" s="98">
        <f t="shared" si="4"/>
        <v>9.333333333</v>
      </c>
      <c r="U17" s="99">
        <f t="shared" si="5"/>
        <v>9.333333333</v>
      </c>
      <c r="V17" s="100" t="str">
        <f t="shared" si="6"/>
        <v>E</v>
      </c>
      <c r="W17" s="97" t="s">
        <v>39</v>
      </c>
      <c r="X17" s="96">
        <v>0.0</v>
      </c>
      <c r="Y17" s="98">
        <f>IF(T13&gt;0,((E17/T13)*((E13/U13)*100))+((I17/T13)*((I13/U13)*100))+((M17/T13)*((M13/U13)*100))+((N17/T13)*((N13/U13)*100))+((O17/T13)*((O13/U13)*100))+(IF((R17/T13)*((R13/U13)*100)&gt;(S17/T13)*((R13/U13)*100),(R17/T13)*((R13/U13)*100),(S17/T13)*((R13/U13)*100))))</f>
        <v>9.333333333</v>
      </c>
      <c r="Z17" s="59"/>
      <c r="AA17" s="59"/>
    </row>
    <row r="18" ht="20.25" customHeight="1">
      <c r="A18" s="90" t="s">
        <v>46</v>
      </c>
      <c r="B18" s="91">
        <v>2.21200339E8</v>
      </c>
      <c r="C18" s="92"/>
      <c r="D18" s="93" t="s">
        <v>47</v>
      </c>
      <c r="E18" s="94"/>
      <c r="F18" s="94"/>
      <c r="G18" s="95">
        <v>90.0</v>
      </c>
      <c r="H18" s="94"/>
      <c r="I18" s="96">
        <f t="shared" si="1"/>
        <v>30</v>
      </c>
      <c r="J18" s="96"/>
      <c r="K18" s="95">
        <v>100.0</v>
      </c>
      <c r="L18" s="96"/>
      <c r="M18" s="96">
        <f t="shared" si="2"/>
        <v>33.33333333</v>
      </c>
      <c r="N18" s="96"/>
      <c r="O18" s="96"/>
      <c r="P18" s="95">
        <v>100.0</v>
      </c>
      <c r="Q18" s="96"/>
      <c r="R18" s="96">
        <f t="shared" si="3"/>
        <v>50</v>
      </c>
      <c r="S18" s="97"/>
      <c r="T18" s="98">
        <f t="shared" si="4"/>
        <v>27.66666667</v>
      </c>
      <c r="U18" s="99">
        <f t="shared" si="5"/>
        <v>27.66666667</v>
      </c>
      <c r="V18" s="100" t="str">
        <f t="shared" si="6"/>
        <v>E</v>
      </c>
      <c r="W18" s="97" t="s">
        <v>39</v>
      </c>
      <c r="X18" s="96">
        <v>0.0</v>
      </c>
      <c r="Y18" s="98">
        <f>IF(T13&gt;0,((E18/T13)*((E13/U13)*100))+((I18/T13)*((I13/U13)*100))+((M18/T13)*((M13/U13)*100))+((N18/T13)*((N13/U13)*100))+((O18/T13)*((O13/U13)*100))+(IF((R18/T13)*((R13/U13)*100)&gt;(S18/T13)*((R13/U13)*100),(R18/T13)*((R13/U13)*100),(S18/T13)*((R13/U13)*100))))</f>
        <v>27.66666667</v>
      </c>
      <c r="Z18" s="59"/>
      <c r="AA18" s="59"/>
    </row>
    <row r="19" ht="20.25" customHeight="1">
      <c r="A19" s="90" t="s">
        <v>5</v>
      </c>
      <c r="B19" s="91">
        <v>2.2120034E8</v>
      </c>
      <c r="C19" s="92"/>
      <c r="D19" s="93" t="s">
        <v>48</v>
      </c>
      <c r="E19" s="94"/>
      <c r="F19" s="94"/>
      <c r="G19" s="95">
        <v>100.0</v>
      </c>
      <c r="H19" s="94"/>
      <c r="I19" s="96">
        <f t="shared" si="1"/>
        <v>33.33333333</v>
      </c>
      <c r="J19" s="96"/>
      <c r="K19" s="95">
        <v>100.0</v>
      </c>
      <c r="L19" s="96"/>
      <c r="M19" s="96">
        <f t="shared" si="2"/>
        <v>33.33333333</v>
      </c>
      <c r="N19" s="96"/>
      <c r="O19" s="96"/>
      <c r="P19" s="95">
        <v>90.0</v>
      </c>
      <c r="Q19" s="96"/>
      <c r="R19" s="96">
        <f t="shared" si="3"/>
        <v>45</v>
      </c>
      <c r="S19" s="97"/>
      <c r="T19" s="98">
        <f t="shared" si="4"/>
        <v>26.83333333</v>
      </c>
      <c r="U19" s="99">
        <f t="shared" si="5"/>
        <v>26.83333333</v>
      </c>
      <c r="V19" s="100" t="str">
        <f t="shared" si="6"/>
        <v>E</v>
      </c>
      <c r="W19" s="97" t="s">
        <v>39</v>
      </c>
      <c r="X19" s="96">
        <v>0.0</v>
      </c>
      <c r="Y19" s="98">
        <f>IF(T13&gt;0,((E19/T13)*((E13/U13)*100))+((I19/T13)*((I13/U13)*100))+((M19/T13)*((M13/U13)*100))+((N19/T13)*((N13/U13)*100))+((O19/T13)*((O13/U13)*100))+(IF((R19/T13)*((R13/U13)*100)&gt;(S19/T13)*((R13/U13)*100),(R19/T13)*((R13/U13)*100),(S19/T13)*((R13/U13)*100))))</f>
        <v>26.83333333</v>
      </c>
      <c r="Z19" s="59"/>
      <c r="AA19" s="59"/>
    </row>
    <row r="20" ht="20.25" customHeight="1">
      <c r="A20" s="90" t="s">
        <v>49</v>
      </c>
      <c r="B20" s="91">
        <v>2.21200342E8</v>
      </c>
      <c r="C20" s="92"/>
      <c r="D20" s="93" t="s">
        <v>50</v>
      </c>
      <c r="E20" s="94"/>
      <c r="F20" s="94"/>
      <c r="G20" s="95">
        <v>100.0</v>
      </c>
      <c r="H20" s="94"/>
      <c r="I20" s="96">
        <f t="shared" si="1"/>
        <v>33.33333333</v>
      </c>
      <c r="J20" s="96"/>
      <c r="K20" s="95">
        <v>100.0</v>
      </c>
      <c r="L20" s="96"/>
      <c r="M20" s="96">
        <f t="shared" si="2"/>
        <v>33.33333333</v>
      </c>
      <c r="N20" s="96"/>
      <c r="O20" s="96"/>
      <c r="P20" s="95">
        <v>100.0</v>
      </c>
      <c r="Q20" s="96"/>
      <c r="R20" s="96">
        <f t="shared" si="3"/>
        <v>50</v>
      </c>
      <c r="S20" s="97"/>
      <c r="T20" s="98">
        <f t="shared" si="4"/>
        <v>28.33333333</v>
      </c>
      <c r="U20" s="99">
        <f t="shared" si="5"/>
        <v>28.33333333</v>
      </c>
      <c r="V20" s="100" t="str">
        <f t="shared" si="6"/>
        <v>E</v>
      </c>
      <c r="W20" s="97" t="s">
        <v>39</v>
      </c>
      <c r="X20" s="96">
        <v>0.0</v>
      </c>
      <c r="Y20" s="98">
        <f>IF(T13&gt;0,((E20/T13)*((E13/U13)*100))+((I20/T13)*((I13/U13)*100))+((M20/T13)*((M13/U13)*100))+((N20/T13)*((N13/U13)*100))+((O20/T13)*((O13/U13)*100))+(IF((R20/T13)*((R13/U13)*100)&gt;(S20/T13)*((R13/U13)*100),(R20/T13)*((R13/U13)*100),(S20/T13)*((R13/U13)*100))))</f>
        <v>28.33333333</v>
      </c>
      <c r="Z20" s="59"/>
      <c r="AA20" s="59"/>
    </row>
    <row r="21" ht="20.25" customHeight="1">
      <c r="A21" s="90" t="s">
        <v>51</v>
      </c>
      <c r="B21" s="91">
        <v>2.21200344E8</v>
      </c>
      <c r="C21" s="92"/>
      <c r="D21" s="93" t="s">
        <v>52</v>
      </c>
      <c r="E21" s="94"/>
      <c r="F21" s="94"/>
      <c r="G21" s="95">
        <v>100.0</v>
      </c>
      <c r="H21" s="94"/>
      <c r="I21" s="96">
        <f t="shared" si="1"/>
        <v>33.33333333</v>
      </c>
      <c r="J21" s="96"/>
      <c r="K21" s="95">
        <v>100.0</v>
      </c>
      <c r="L21" s="96"/>
      <c r="M21" s="96">
        <f t="shared" si="2"/>
        <v>33.33333333</v>
      </c>
      <c r="N21" s="96"/>
      <c r="O21" s="96"/>
      <c r="P21" s="95">
        <v>100.0</v>
      </c>
      <c r="Q21" s="96"/>
      <c r="R21" s="96">
        <f t="shared" si="3"/>
        <v>50</v>
      </c>
      <c r="S21" s="97"/>
      <c r="T21" s="98">
        <f t="shared" si="4"/>
        <v>28.33333333</v>
      </c>
      <c r="U21" s="99">
        <f t="shared" si="5"/>
        <v>28.33333333</v>
      </c>
      <c r="V21" s="100" t="str">
        <f t="shared" si="6"/>
        <v>E</v>
      </c>
      <c r="W21" s="97" t="s">
        <v>39</v>
      </c>
      <c r="X21" s="96">
        <v>0.0</v>
      </c>
      <c r="Y21" s="98">
        <f>IF(T13&gt;0,((E21/T13)*((E13/U13)*100))+((I21/T13)*((I13/U13)*100))+((M21/T13)*((M13/U13)*100))+((N21/T13)*((N13/U13)*100))+((O21/T13)*((O13/U13)*100))+(IF((R21/T13)*((R13/U13)*100)&gt;(S21/T13)*((R13/U13)*100),(R21/T13)*((R13/U13)*100),(S21/T13)*((R13/U13)*100))))</f>
        <v>28.33333333</v>
      </c>
      <c r="Z21" s="59"/>
      <c r="AA21" s="59"/>
    </row>
    <row r="22" ht="20.25" customHeight="1">
      <c r="A22" s="90" t="s">
        <v>53</v>
      </c>
      <c r="B22" s="91">
        <v>2.21200346E8</v>
      </c>
      <c r="C22" s="92"/>
      <c r="D22" s="93" t="s">
        <v>54</v>
      </c>
      <c r="E22" s="94"/>
      <c r="F22" s="94"/>
      <c r="G22" s="95">
        <v>100.0</v>
      </c>
      <c r="H22" s="94"/>
      <c r="I22" s="96">
        <f t="shared" si="1"/>
        <v>33.33333333</v>
      </c>
      <c r="J22" s="96"/>
      <c r="K22" s="95">
        <v>100.0</v>
      </c>
      <c r="L22" s="96"/>
      <c r="M22" s="96">
        <f t="shared" si="2"/>
        <v>33.33333333</v>
      </c>
      <c r="N22" s="96"/>
      <c r="O22" s="96"/>
      <c r="P22" s="95">
        <v>100.0</v>
      </c>
      <c r="Q22" s="96"/>
      <c r="R22" s="96">
        <f t="shared" si="3"/>
        <v>50</v>
      </c>
      <c r="S22" s="97"/>
      <c r="T22" s="98">
        <f t="shared" si="4"/>
        <v>28.33333333</v>
      </c>
      <c r="U22" s="99">
        <f t="shared" si="5"/>
        <v>28.33333333</v>
      </c>
      <c r="V22" s="100" t="str">
        <f t="shared" si="6"/>
        <v>E</v>
      </c>
      <c r="W22" s="97" t="s">
        <v>39</v>
      </c>
      <c r="X22" s="96">
        <v>0.0</v>
      </c>
      <c r="Y22" s="98">
        <f>IF(T13&gt;0,((E22/T13)*((E13/U13)*100))+((I22/T13)*((I13/U13)*100))+((M22/T13)*((M13/U13)*100))+((N22/T13)*((N13/U13)*100))+((O22/T13)*((O13/U13)*100))+(IF((R22/T13)*((R13/U13)*100)&gt;(S22/T13)*((R13/U13)*100),(R22/T13)*((R13/U13)*100),(S22/T13)*((R13/U13)*100))))</f>
        <v>28.33333333</v>
      </c>
      <c r="Z22" s="59"/>
      <c r="AA22" s="59"/>
    </row>
    <row r="23" ht="20.25" customHeight="1">
      <c r="A23" s="90" t="s">
        <v>55</v>
      </c>
      <c r="B23" s="91">
        <v>2.21200348E8</v>
      </c>
      <c r="C23" s="92"/>
      <c r="D23" s="93" t="s">
        <v>56</v>
      </c>
      <c r="E23" s="94"/>
      <c r="F23" s="94"/>
      <c r="G23" s="95">
        <v>100.0</v>
      </c>
      <c r="H23" s="94"/>
      <c r="I23" s="96">
        <f t="shared" si="1"/>
        <v>33.33333333</v>
      </c>
      <c r="J23" s="96"/>
      <c r="K23" s="95">
        <v>100.0</v>
      </c>
      <c r="L23" s="96"/>
      <c r="M23" s="96">
        <f t="shared" si="2"/>
        <v>33.33333333</v>
      </c>
      <c r="N23" s="96"/>
      <c r="O23" s="96"/>
      <c r="P23" s="95">
        <v>90.0</v>
      </c>
      <c r="Q23" s="96"/>
      <c r="R23" s="96">
        <f t="shared" si="3"/>
        <v>45</v>
      </c>
      <c r="S23" s="97"/>
      <c r="T23" s="98">
        <f t="shared" si="4"/>
        <v>26.83333333</v>
      </c>
      <c r="U23" s="99">
        <f t="shared" si="5"/>
        <v>26.83333333</v>
      </c>
      <c r="V23" s="100" t="str">
        <f t="shared" si="6"/>
        <v>E</v>
      </c>
      <c r="W23" s="97" t="s">
        <v>39</v>
      </c>
      <c r="X23" s="96">
        <v>0.0</v>
      </c>
      <c r="Y23" s="98">
        <f>IF(T13&gt;0,((E23/T13)*((E13/U13)*100))+((I23/T13)*((I13/U13)*100))+((M23/T13)*((M13/U13)*100))+((N23/T13)*((N13/U13)*100))+((O23/T13)*((O13/U13)*100))+(IF((R23/T13)*((R13/U13)*100)&gt;(S23/T13)*((R13/U13)*100),(R23/T13)*((R13/U13)*100),(S23/T13)*((R13/U13)*100))))</f>
        <v>26.83333333</v>
      </c>
      <c r="Z23" s="59"/>
      <c r="AA23" s="59"/>
    </row>
    <row r="24" ht="20.25" customHeight="1">
      <c r="A24" s="90" t="s">
        <v>57</v>
      </c>
      <c r="B24" s="91">
        <v>2.21200349E8</v>
      </c>
      <c r="C24" s="92"/>
      <c r="D24" s="93" t="s">
        <v>58</v>
      </c>
      <c r="E24" s="94"/>
      <c r="F24" s="94"/>
      <c r="G24" s="95">
        <v>90.0</v>
      </c>
      <c r="H24" s="94"/>
      <c r="I24" s="96">
        <f t="shared" si="1"/>
        <v>30</v>
      </c>
      <c r="J24" s="96"/>
      <c r="K24" s="95">
        <v>100.0</v>
      </c>
      <c r="L24" s="96"/>
      <c r="M24" s="96">
        <f t="shared" si="2"/>
        <v>33.33333333</v>
      </c>
      <c r="N24" s="96"/>
      <c r="O24" s="96"/>
      <c r="P24" s="95">
        <v>100.0</v>
      </c>
      <c r="Q24" s="96"/>
      <c r="R24" s="96">
        <f t="shared" si="3"/>
        <v>50</v>
      </c>
      <c r="S24" s="97"/>
      <c r="T24" s="98">
        <f t="shared" si="4"/>
        <v>27.66666667</v>
      </c>
      <c r="U24" s="99">
        <f t="shared" si="5"/>
        <v>27.66666667</v>
      </c>
      <c r="V24" s="100" t="str">
        <f t="shared" si="6"/>
        <v>E</v>
      </c>
      <c r="W24" s="97" t="s">
        <v>39</v>
      </c>
      <c r="X24" s="96">
        <v>0.0</v>
      </c>
      <c r="Y24" s="98">
        <f>IF(T13&gt;0,((E24/T13)*((E13/U13)*100))+((I24/T13)*((I13/U13)*100))+((M24/T13)*((M13/U13)*100))+((N24/T13)*((N13/U13)*100))+((O24/T13)*((O13/U13)*100))+(IF((R24/T13)*((R13/U13)*100)&gt;(S24/T13)*((R13/U13)*100),(R24/T13)*((R13/U13)*100),(S24/T13)*((R13/U13)*100))))</f>
        <v>27.66666667</v>
      </c>
      <c r="Z24" s="59"/>
      <c r="AA24" s="59"/>
    </row>
    <row r="25" ht="20.25" customHeight="1">
      <c r="A25" s="90" t="s">
        <v>59</v>
      </c>
      <c r="B25" s="91">
        <v>2.21200352E8</v>
      </c>
      <c r="C25" s="92"/>
      <c r="D25" s="93" t="s">
        <v>60</v>
      </c>
      <c r="E25" s="94"/>
      <c r="F25" s="94"/>
      <c r="G25" s="95">
        <v>100.0</v>
      </c>
      <c r="H25" s="94"/>
      <c r="I25" s="96">
        <f t="shared" si="1"/>
        <v>33.33333333</v>
      </c>
      <c r="J25" s="96"/>
      <c r="K25" s="95">
        <v>100.0</v>
      </c>
      <c r="L25" s="96"/>
      <c r="M25" s="96">
        <f t="shared" si="2"/>
        <v>33.33333333</v>
      </c>
      <c r="N25" s="96"/>
      <c r="O25" s="96"/>
      <c r="P25" s="95">
        <v>100.0</v>
      </c>
      <c r="Q25" s="96"/>
      <c r="R25" s="96">
        <f t="shared" si="3"/>
        <v>50</v>
      </c>
      <c r="S25" s="97"/>
      <c r="T25" s="98">
        <f t="shared" si="4"/>
        <v>28.33333333</v>
      </c>
      <c r="U25" s="99">
        <f t="shared" si="5"/>
        <v>28.33333333</v>
      </c>
      <c r="V25" s="100" t="str">
        <f t="shared" si="6"/>
        <v>E</v>
      </c>
      <c r="W25" s="97" t="s">
        <v>39</v>
      </c>
      <c r="X25" s="96">
        <v>0.0</v>
      </c>
      <c r="Y25" s="98">
        <f>IF(T13&gt;0,((E25/T13)*((E13/U13)*100))+((I25/T13)*((I13/U13)*100))+((M25/T13)*((M13/U13)*100))+((N25/T13)*((N13/U13)*100))+((O25/T13)*((O13/U13)*100))+(IF((R25/T13)*((R13/U13)*100)&gt;(S25/T13)*((R13/U13)*100),(R25/T13)*((R13/U13)*100),(S25/T13)*((R13/U13)*100))))</f>
        <v>28.33333333</v>
      </c>
      <c r="Z25" s="59"/>
      <c r="AA25" s="59"/>
    </row>
    <row r="26" ht="20.25" customHeight="1">
      <c r="A26" s="90" t="s">
        <v>61</v>
      </c>
      <c r="B26" s="91">
        <v>2.21200353E8</v>
      </c>
      <c r="C26" s="92"/>
      <c r="D26" s="93" t="s">
        <v>62</v>
      </c>
      <c r="E26" s="94"/>
      <c r="F26" s="94"/>
      <c r="G26" s="95">
        <v>70.0</v>
      </c>
      <c r="H26" s="94"/>
      <c r="I26" s="96">
        <f t="shared" si="1"/>
        <v>23.33333333</v>
      </c>
      <c r="J26" s="96"/>
      <c r="K26" s="101">
        <v>70.0</v>
      </c>
      <c r="L26" s="96"/>
      <c r="M26" s="96">
        <f t="shared" si="2"/>
        <v>23.33333333</v>
      </c>
      <c r="N26" s="96"/>
      <c r="O26" s="96"/>
      <c r="P26" s="96"/>
      <c r="Q26" s="96"/>
      <c r="R26" s="96">
        <f t="shared" si="3"/>
        <v>0</v>
      </c>
      <c r="S26" s="97"/>
      <c r="T26" s="98">
        <f t="shared" si="4"/>
        <v>9.333333333</v>
      </c>
      <c r="U26" s="99">
        <f t="shared" si="5"/>
        <v>9.333333333</v>
      </c>
      <c r="V26" s="100" t="str">
        <f t="shared" si="6"/>
        <v>E</v>
      </c>
      <c r="W26" s="97" t="s">
        <v>39</v>
      </c>
      <c r="X26" s="96">
        <v>0.0</v>
      </c>
      <c r="Y26" s="98">
        <f>IF(T13&gt;0,((E26/T13)*((E13/U13)*100))+((I26/T13)*((I13/U13)*100))+((M26/T13)*((M13/U13)*100))+((N26/T13)*((N13/U13)*100))+((O26/T13)*((O13/U13)*100))+(IF((R26/T13)*((R13/U13)*100)&gt;(S26/T13)*((R13/U13)*100),(R26/T13)*((R13/U13)*100),(S26/T13)*((R13/U13)*100))))</f>
        <v>9.333333333</v>
      </c>
      <c r="Z26" s="59"/>
      <c r="AA26" s="59"/>
    </row>
    <row r="27" ht="20.25" customHeight="1">
      <c r="A27" s="90" t="s">
        <v>63</v>
      </c>
      <c r="B27" s="91">
        <v>2.21200355E8</v>
      </c>
      <c r="C27" s="92"/>
      <c r="D27" s="93" t="s">
        <v>64</v>
      </c>
      <c r="E27" s="94"/>
      <c r="F27" s="94"/>
      <c r="G27" s="95">
        <v>100.0</v>
      </c>
      <c r="H27" s="94"/>
      <c r="I27" s="96">
        <f t="shared" si="1"/>
        <v>33.33333333</v>
      </c>
      <c r="J27" s="96"/>
      <c r="K27" s="95">
        <v>100.0</v>
      </c>
      <c r="L27" s="96"/>
      <c r="M27" s="96">
        <f t="shared" si="2"/>
        <v>33.33333333</v>
      </c>
      <c r="N27" s="96"/>
      <c r="O27" s="96"/>
      <c r="P27" s="95">
        <v>100.0</v>
      </c>
      <c r="Q27" s="96"/>
      <c r="R27" s="96">
        <f t="shared" si="3"/>
        <v>50</v>
      </c>
      <c r="S27" s="97"/>
      <c r="T27" s="98">
        <f t="shared" si="4"/>
        <v>28.33333333</v>
      </c>
      <c r="U27" s="99">
        <f t="shared" si="5"/>
        <v>28.33333333</v>
      </c>
      <c r="V27" s="100" t="str">
        <f t="shared" si="6"/>
        <v>E</v>
      </c>
      <c r="W27" s="97" t="s">
        <v>39</v>
      </c>
      <c r="X27" s="96">
        <v>0.0</v>
      </c>
      <c r="Y27" s="98">
        <f>IF(T13&gt;0,((E27/T13)*((E13/U13)*100))+((I27/T13)*((I13/U13)*100))+((M27/T13)*((M13/U13)*100))+((N27/T13)*((N13/U13)*100))+((O27/T13)*((O13/U13)*100))+(IF((R27/T13)*((R13/U13)*100)&gt;(S27/T13)*((R13/U13)*100),(R27/T13)*((R13/U13)*100),(S27/T13)*((R13/U13)*100))))</f>
        <v>28.33333333</v>
      </c>
      <c r="Z27" s="59"/>
      <c r="AA27" s="59"/>
    </row>
    <row r="28" ht="20.25" customHeight="1">
      <c r="A28" s="90" t="s">
        <v>65</v>
      </c>
      <c r="B28" s="91">
        <v>2.21200356E8</v>
      </c>
      <c r="C28" s="92"/>
      <c r="D28" s="93" t="s">
        <v>66</v>
      </c>
      <c r="E28" s="94"/>
      <c r="F28" s="94"/>
      <c r="G28" s="95">
        <v>80.0</v>
      </c>
      <c r="H28" s="94"/>
      <c r="I28" s="96">
        <f t="shared" si="1"/>
        <v>26.66666667</v>
      </c>
      <c r="J28" s="96"/>
      <c r="K28" s="95">
        <v>80.0</v>
      </c>
      <c r="L28" s="96"/>
      <c r="M28" s="96">
        <f t="shared" si="2"/>
        <v>26.66666667</v>
      </c>
      <c r="N28" s="96"/>
      <c r="O28" s="96"/>
      <c r="P28" s="95">
        <v>80.0</v>
      </c>
      <c r="Q28" s="96"/>
      <c r="R28" s="96">
        <f t="shared" si="3"/>
        <v>40</v>
      </c>
      <c r="S28" s="97"/>
      <c r="T28" s="98">
        <f t="shared" si="4"/>
        <v>22.66666667</v>
      </c>
      <c r="U28" s="99">
        <f t="shared" si="5"/>
        <v>22.66666667</v>
      </c>
      <c r="V28" s="100" t="str">
        <f t="shared" si="6"/>
        <v>E</v>
      </c>
      <c r="W28" s="97" t="s">
        <v>39</v>
      </c>
      <c r="X28" s="96">
        <v>0.0</v>
      </c>
      <c r="Y28" s="98">
        <f>IF(T13&gt;0,((E28/T13)*((E13/U13)*100))+((I28/T13)*((I13/U13)*100))+((M28/T13)*((M13/U13)*100))+((N28/T13)*((N13/U13)*100))+((O28/T13)*((O13/U13)*100))+(IF((R28/T13)*((R13/U13)*100)&gt;(S28/T13)*((R13/U13)*100),(R28/T13)*((R13/U13)*100),(S28/T13)*((R13/U13)*100))))</f>
        <v>22.66666667</v>
      </c>
      <c r="Z28" s="59"/>
      <c r="AA28" s="59"/>
    </row>
    <row r="29" ht="20.25" customHeight="1">
      <c r="A29" s="90" t="s">
        <v>67</v>
      </c>
      <c r="B29" s="91">
        <v>2.21200357E8</v>
      </c>
      <c r="C29" s="92"/>
      <c r="D29" s="93" t="s">
        <v>68</v>
      </c>
      <c r="E29" s="94"/>
      <c r="F29" s="94"/>
      <c r="G29" s="95">
        <v>100.0</v>
      </c>
      <c r="H29" s="94"/>
      <c r="I29" s="96">
        <f t="shared" si="1"/>
        <v>33.33333333</v>
      </c>
      <c r="J29" s="96"/>
      <c r="K29" s="95">
        <v>100.0</v>
      </c>
      <c r="L29" s="96"/>
      <c r="M29" s="96">
        <f t="shared" si="2"/>
        <v>33.33333333</v>
      </c>
      <c r="N29" s="96"/>
      <c r="O29" s="96"/>
      <c r="P29" s="95">
        <v>100.0</v>
      </c>
      <c r="Q29" s="96"/>
      <c r="R29" s="96">
        <f t="shared" si="3"/>
        <v>50</v>
      </c>
      <c r="S29" s="97"/>
      <c r="T29" s="98">
        <f t="shared" si="4"/>
        <v>28.33333333</v>
      </c>
      <c r="U29" s="99">
        <f t="shared" si="5"/>
        <v>28.33333333</v>
      </c>
      <c r="V29" s="100" t="str">
        <f t="shared" si="6"/>
        <v>E</v>
      </c>
      <c r="W29" s="97" t="s">
        <v>39</v>
      </c>
      <c r="X29" s="96">
        <v>0.0</v>
      </c>
      <c r="Y29" s="98">
        <f>IF(T13&gt;0,((E29/T13)*((E13/U13)*100))+((I29/T13)*((I13/U13)*100))+((M29/T13)*((M13/U13)*100))+((N29/T13)*((N13/U13)*100))+((O29/T13)*((O13/U13)*100))+(IF((R29/T13)*((R13/U13)*100)&gt;(S29/T13)*((R13/U13)*100),(R29/T13)*((R13/U13)*100),(S29/T13)*((R13/U13)*100))))</f>
        <v>28.33333333</v>
      </c>
      <c r="Z29" s="59"/>
      <c r="AA29" s="59"/>
    </row>
    <row r="30" ht="20.25" customHeight="1">
      <c r="A30" s="90" t="s">
        <v>69</v>
      </c>
      <c r="B30" s="91">
        <v>2.21200358E8</v>
      </c>
      <c r="C30" s="92"/>
      <c r="D30" s="93" t="s">
        <v>70</v>
      </c>
      <c r="E30" s="94"/>
      <c r="F30" s="94"/>
      <c r="G30" s="95">
        <v>80.0</v>
      </c>
      <c r="H30" s="94"/>
      <c r="I30" s="96">
        <f t="shared" si="1"/>
        <v>26.66666667</v>
      </c>
      <c r="J30" s="96"/>
      <c r="K30" s="95">
        <v>80.0</v>
      </c>
      <c r="L30" s="96"/>
      <c r="M30" s="96">
        <f t="shared" si="2"/>
        <v>26.66666667</v>
      </c>
      <c r="N30" s="96"/>
      <c r="O30" s="96"/>
      <c r="P30" s="95">
        <v>80.0</v>
      </c>
      <c r="Q30" s="96"/>
      <c r="R30" s="96">
        <f t="shared" si="3"/>
        <v>40</v>
      </c>
      <c r="S30" s="97"/>
      <c r="T30" s="98">
        <f t="shared" si="4"/>
        <v>22.66666667</v>
      </c>
      <c r="U30" s="99">
        <f t="shared" si="5"/>
        <v>22.66666667</v>
      </c>
      <c r="V30" s="100" t="str">
        <f t="shared" si="6"/>
        <v>E</v>
      </c>
      <c r="W30" s="97" t="s">
        <v>39</v>
      </c>
      <c r="X30" s="96">
        <v>0.0</v>
      </c>
      <c r="Y30" s="98">
        <f>IF(T13&gt;0,((E30/T13)*((E13/U13)*100))+((I30/T13)*((I13/U13)*100))+((M30/T13)*((M13/U13)*100))+((N30/T13)*((N13/U13)*100))+((O30/T13)*((O13/U13)*100))+(IF((R30/T13)*((R13/U13)*100)&gt;(S30/T13)*((R13/U13)*100),(R30/T13)*((R13/U13)*100),(S30/T13)*((R13/U13)*100))))</f>
        <v>22.66666667</v>
      </c>
      <c r="Z30" s="59"/>
      <c r="AA30" s="59"/>
    </row>
    <row r="31" ht="20.25" customHeight="1">
      <c r="A31" s="90" t="s">
        <v>71</v>
      </c>
      <c r="B31" s="91">
        <v>2.21200359E8</v>
      </c>
      <c r="C31" s="92"/>
      <c r="D31" s="93" t="s">
        <v>72</v>
      </c>
      <c r="E31" s="94"/>
      <c r="F31" s="94"/>
      <c r="G31" s="95">
        <v>100.0</v>
      </c>
      <c r="H31" s="94"/>
      <c r="I31" s="96">
        <f t="shared" si="1"/>
        <v>33.33333333</v>
      </c>
      <c r="J31" s="96"/>
      <c r="K31" s="95">
        <v>100.0</v>
      </c>
      <c r="L31" s="96"/>
      <c r="M31" s="96">
        <f t="shared" si="2"/>
        <v>33.33333333</v>
      </c>
      <c r="N31" s="96"/>
      <c r="O31" s="96"/>
      <c r="P31" s="95">
        <v>100.0</v>
      </c>
      <c r="Q31" s="96"/>
      <c r="R31" s="96">
        <f t="shared" si="3"/>
        <v>50</v>
      </c>
      <c r="S31" s="97"/>
      <c r="T31" s="98">
        <f t="shared" si="4"/>
        <v>28.33333333</v>
      </c>
      <c r="U31" s="99">
        <f t="shared" si="5"/>
        <v>28.33333333</v>
      </c>
      <c r="V31" s="100" t="str">
        <f t="shared" si="6"/>
        <v>E</v>
      </c>
      <c r="W31" s="97" t="s">
        <v>39</v>
      </c>
      <c r="X31" s="96">
        <v>0.0</v>
      </c>
      <c r="Y31" s="98">
        <f>IF(T13&gt;0,((E31/T13)*((E13/U13)*100))+((I31/T13)*((I13/U13)*100))+((M31/T13)*((M13/U13)*100))+((N31/T13)*((N13/U13)*100))+((O31/T13)*((O13/U13)*100))+(IF((R31/T13)*((R13/U13)*100)&gt;(S31/T13)*((R13/U13)*100),(R31/T13)*((R13/U13)*100),(S31/T13)*((R13/U13)*100))))</f>
        <v>28.33333333</v>
      </c>
      <c r="Z31" s="59"/>
      <c r="AA31" s="59"/>
    </row>
    <row r="32" ht="20.25" customHeight="1">
      <c r="A32" s="90" t="s">
        <v>73</v>
      </c>
      <c r="B32" s="91">
        <v>2.2120036E8</v>
      </c>
      <c r="C32" s="92"/>
      <c r="D32" s="93" t="s">
        <v>74</v>
      </c>
      <c r="E32" s="94"/>
      <c r="F32" s="94"/>
      <c r="G32" s="95">
        <v>100.0</v>
      </c>
      <c r="H32" s="94"/>
      <c r="I32" s="96">
        <f t="shared" si="1"/>
        <v>33.33333333</v>
      </c>
      <c r="J32" s="96"/>
      <c r="K32" s="95">
        <v>100.0</v>
      </c>
      <c r="L32" s="96"/>
      <c r="M32" s="96">
        <f t="shared" si="2"/>
        <v>33.33333333</v>
      </c>
      <c r="N32" s="96"/>
      <c r="O32" s="96"/>
      <c r="P32" s="95">
        <v>100.0</v>
      </c>
      <c r="Q32" s="96"/>
      <c r="R32" s="96">
        <f t="shared" si="3"/>
        <v>50</v>
      </c>
      <c r="S32" s="97"/>
      <c r="T32" s="98">
        <f t="shared" si="4"/>
        <v>28.33333333</v>
      </c>
      <c r="U32" s="99">
        <f t="shared" si="5"/>
        <v>28.33333333</v>
      </c>
      <c r="V32" s="100" t="str">
        <f t="shared" si="6"/>
        <v>E</v>
      </c>
      <c r="W32" s="97" t="s">
        <v>39</v>
      </c>
      <c r="X32" s="96">
        <v>0.0</v>
      </c>
      <c r="Y32" s="98">
        <f>IF(T13&gt;0,((E32/T13)*((E13/U13)*100))+((I32/T13)*((I13/U13)*100))+((M32/T13)*((M13/U13)*100))+((N32/T13)*((N13/U13)*100))+((O32/T13)*((O13/U13)*100))+(IF((R32/T13)*((R13/U13)*100)&gt;(S32/T13)*((R13/U13)*100),(R32/T13)*((R13/U13)*100),(S32/T13)*((R13/U13)*100))))</f>
        <v>28.33333333</v>
      </c>
      <c r="Z32" s="59"/>
      <c r="AA32" s="59"/>
    </row>
    <row r="33" ht="20.25" customHeight="1">
      <c r="A33" s="90" t="s">
        <v>75</v>
      </c>
      <c r="B33" s="102">
        <v>2.21200362E8</v>
      </c>
      <c r="C33" s="92"/>
      <c r="D33" s="103" t="s">
        <v>76</v>
      </c>
      <c r="E33" s="94"/>
      <c r="F33" s="94"/>
      <c r="G33" s="95">
        <v>100.0</v>
      </c>
      <c r="H33" s="94"/>
      <c r="I33" s="96">
        <f t="shared" si="1"/>
        <v>33.33333333</v>
      </c>
      <c r="J33" s="96"/>
      <c r="K33" s="95">
        <v>100.0</v>
      </c>
      <c r="L33" s="96"/>
      <c r="M33" s="96">
        <f t="shared" si="2"/>
        <v>33.33333333</v>
      </c>
      <c r="N33" s="96"/>
      <c r="O33" s="96"/>
      <c r="P33" s="95">
        <v>100.0</v>
      </c>
      <c r="Q33" s="96"/>
      <c r="R33" s="96">
        <f t="shared" si="3"/>
        <v>50</v>
      </c>
      <c r="S33" s="97"/>
      <c r="T33" s="98">
        <f t="shared" si="4"/>
        <v>28.33333333</v>
      </c>
      <c r="U33" s="99">
        <f t="shared" si="5"/>
        <v>28.33333333</v>
      </c>
      <c r="V33" s="100" t="str">
        <f t="shared" si="6"/>
        <v>E</v>
      </c>
      <c r="W33" s="97" t="s">
        <v>39</v>
      </c>
      <c r="X33" s="96">
        <v>0.0</v>
      </c>
      <c r="Y33" s="98">
        <f>IF(T13&gt;0,((E33/T13)*((E13/U13)*100))+((I33/T13)*((I13/U13)*100))+((M33/T13)*((M13/U13)*100))+((N33/T13)*((N13/U13)*100))+((O33/T13)*((O13/U13)*100))+(IF((R33/T13)*((R13/U13)*100)&gt;(S33/T13)*((R13/U13)*100),(R33/T13)*((R13/U13)*100),(S33/T13)*((R13/U13)*100))))</f>
        <v>28.33333333</v>
      </c>
      <c r="Z33" s="59"/>
      <c r="AA33" s="59"/>
    </row>
    <row r="34" ht="20.25" customHeight="1">
      <c r="A34" s="90" t="s">
        <v>77</v>
      </c>
      <c r="B34" s="91">
        <v>2.21200363E8</v>
      </c>
      <c r="C34" s="92"/>
      <c r="D34" s="93" t="s">
        <v>78</v>
      </c>
      <c r="E34" s="94"/>
      <c r="F34" s="94"/>
      <c r="G34" s="95">
        <v>70.0</v>
      </c>
      <c r="H34" s="94"/>
      <c r="I34" s="96">
        <f t="shared" si="1"/>
        <v>23.33333333</v>
      </c>
      <c r="J34" s="96"/>
      <c r="K34" s="101">
        <v>70.0</v>
      </c>
      <c r="L34" s="96"/>
      <c r="M34" s="96">
        <f t="shared" si="2"/>
        <v>23.33333333</v>
      </c>
      <c r="N34" s="96"/>
      <c r="O34" s="96"/>
      <c r="P34" s="96"/>
      <c r="Q34" s="96"/>
      <c r="R34" s="96">
        <f t="shared" si="3"/>
        <v>0</v>
      </c>
      <c r="S34" s="97"/>
      <c r="T34" s="98">
        <f t="shared" si="4"/>
        <v>9.333333333</v>
      </c>
      <c r="U34" s="99">
        <f t="shared" si="5"/>
        <v>9.333333333</v>
      </c>
      <c r="V34" s="100" t="str">
        <f t="shared" si="6"/>
        <v>E</v>
      </c>
      <c r="W34" s="97" t="s">
        <v>39</v>
      </c>
      <c r="X34" s="96">
        <v>0.0</v>
      </c>
      <c r="Y34" s="98">
        <f>IF(T13&gt;0,((E34/T13)*((E13/U13)*100))+((I34/T13)*((I13/U13)*100))+((M34/T13)*((M13/U13)*100))+((N34/T13)*((N13/U13)*100))+((O34/T13)*((O13/U13)*100))+(IF((R34/T13)*((R13/U13)*100)&gt;(S34/T13)*((R13/U13)*100),(R34/T13)*((R13/U13)*100),(S34/T13)*((R13/U13)*100))))</f>
        <v>9.333333333</v>
      </c>
      <c r="Z34" s="59"/>
      <c r="AA34" s="59"/>
    </row>
    <row r="35" ht="20.25" customHeight="1">
      <c r="A35" s="90" t="s">
        <v>79</v>
      </c>
      <c r="B35" s="91">
        <v>2.21200364E8</v>
      </c>
      <c r="C35" s="92"/>
      <c r="D35" s="93" t="s">
        <v>80</v>
      </c>
      <c r="E35" s="94"/>
      <c r="F35" s="94"/>
      <c r="G35" s="95">
        <v>100.0</v>
      </c>
      <c r="H35" s="94"/>
      <c r="I35" s="96">
        <f t="shared" si="1"/>
        <v>33.33333333</v>
      </c>
      <c r="J35" s="96"/>
      <c r="K35" s="95">
        <v>100.0</v>
      </c>
      <c r="L35" s="96"/>
      <c r="M35" s="96">
        <f t="shared" si="2"/>
        <v>33.33333333</v>
      </c>
      <c r="N35" s="96"/>
      <c r="O35" s="96"/>
      <c r="P35" s="95">
        <v>100.0</v>
      </c>
      <c r="Q35" s="96"/>
      <c r="R35" s="96">
        <f t="shared" si="3"/>
        <v>50</v>
      </c>
      <c r="S35" s="97"/>
      <c r="T35" s="98">
        <f t="shared" si="4"/>
        <v>28.33333333</v>
      </c>
      <c r="U35" s="99">
        <f t="shared" si="5"/>
        <v>28.33333333</v>
      </c>
      <c r="V35" s="100" t="str">
        <f t="shared" si="6"/>
        <v>E</v>
      </c>
      <c r="W35" s="97" t="s">
        <v>39</v>
      </c>
      <c r="X35" s="96">
        <v>0.0</v>
      </c>
      <c r="Y35" s="98">
        <f>IF(T13&gt;0,((E35/T13)*((E13/U13)*100))+((I35/T13)*((I13/U13)*100))+((M35/T13)*((M13/U13)*100))+((N35/T13)*((N13/U13)*100))+((O35/T13)*((O13/U13)*100))+(IF((R35/T13)*((R13/U13)*100)&gt;(S35/T13)*((R13/U13)*100),(R35/T13)*((R13/U13)*100),(S35/T13)*((R13/U13)*100))))</f>
        <v>28.33333333</v>
      </c>
      <c r="Z35" s="59"/>
      <c r="AA35" s="59"/>
    </row>
    <row r="36" ht="20.25" customHeight="1">
      <c r="A36" s="90" t="s">
        <v>81</v>
      </c>
      <c r="B36" s="91">
        <v>2.21200367E8</v>
      </c>
      <c r="C36" s="92"/>
      <c r="D36" s="93" t="s">
        <v>82</v>
      </c>
      <c r="E36" s="94"/>
      <c r="F36" s="94"/>
      <c r="G36" s="95">
        <v>70.0</v>
      </c>
      <c r="H36" s="94"/>
      <c r="I36" s="96">
        <f t="shared" si="1"/>
        <v>23.33333333</v>
      </c>
      <c r="J36" s="96"/>
      <c r="K36" s="101">
        <v>70.0</v>
      </c>
      <c r="L36" s="96"/>
      <c r="M36" s="96">
        <f t="shared" si="2"/>
        <v>23.33333333</v>
      </c>
      <c r="N36" s="96"/>
      <c r="O36" s="96"/>
      <c r="P36" s="96"/>
      <c r="Q36" s="96"/>
      <c r="R36" s="96">
        <f t="shared" si="3"/>
        <v>0</v>
      </c>
      <c r="S36" s="97"/>
      <c r="T36" s="98">
        <f t="shared" si="4"/>
        <v>9.333333333</v>
      </c>
      <c r="U36" s="99">
        <f t="shared" si="5"/>
        <v>9.333333333</v>
      </c>
      <c r="V36" s="100" t="str">
        <f t="shared" si="6"/>
        <v>E</v>
      </c>
      <c r="W36" s="97" t="s">
        <v>39</v>
      </c>
      <c r="X36" s="96">
        <v>0.0</v>
      </c>
      <c r="Y36" s="98">
        <f>IF(T13&gt;0,((E36/T13)*((E13/U13)*100))+((I36/T13)*((I13/U13)*100))+((M36/T13)*((M13/U13)*100))+((N36/T13)*((N13/U13)*100))+((O36/T13)*((O13/U13)*100))+(IF((R36/T13)*((R13/U13)*100)&gt;(S36/T13)*((R13/U13)*100),(R36/T13)*((R13/U13)*100),(S36/T13)*((R13/U13)*100))))</f>
        <v>9.333333333</v>
      </c>
      <c r="Z36" s="59"/>
      <c r="AA36" s="59"/>
    </row>
    <row r="37" ht="20.25" customHeight="1">
      <c r="A37" s="90" t="s">
        <v>83</v>
      </c>
      <c r="B37" s="91">
        <v>2.21200368E8</v>
      </c>
      <c r="C37" s="92"/>
      <c r="D37" s="93" t="s">
        <v>84</v>
      </c>
      <c r="E37" s="94"/>
      <c r="F37" s="94"/>
      <c r="G37" s="95">
        <v>100.0</v>
      </c>
      <c r="H37" s="94"/>
      <c r="I37" s="96">
        <f t="shared" si="1"/>
        <v>33.33333333</v>
      </c>
      <c r="J37" s="96"/>
      <c r="K37" s="95">
        <v>100.0</v>
      </c>
      <c r="L37" s="96"/>
      <c r="M37" s="96">
        <f t="shared" si="2"/>
        <v>33.33333333</v>
      </c>
      <c r="N37" s="96"/>
      <c r="O37" s="96"/>
      <c r="P37" s="95">
        <v>100.0</v>
      </c>
      <c r="Q37" s="96"/>
      <c r="R37" s="96">
        <f t="shared" si="3"/>
        <v>50</v>
      </c>
      <c r="S37" s="97"/>
      <c r="T37" s="98">
        <f t="shared" si="4"/>
        <v>28.33333333</v>
      </c>
      <c r="U37" s="99">
        <f t="shared" si="5"/>
        <v>28.33333333</v>
      </c>
      <c r="V37" s="100" t="str">
        <f t="shared" si="6"/>
        <v>E</v>
      </c>
      <c r="W37" s="97" t="s">
        <v>39</v>
      </c>
      <c r="X37" s="96">
        <v>0.0</v>
      </c>
      <c r="Y37" s="98">
        <f>IF(T13&gt;0,((E37/T13)*((E13/U13)*100))+((I37/T13)*((I13/U13)*100))+((M37/T13)*((M13/U13)*100))+((N37/T13)*((N13/U13)*100))+((O37/T13)*((O13/U13)*100))+(IF((R37/T13)*((R13/U13)*100)&gt;(S37/T13)*((R13/U13)*100),(R37/T13)*((R13/U13)*100),(S37/T13)*((R13/U13)*100))))</f>
        <v>28.33333333</v>
      </c>
      <c r="Z37" s="59"/>
      <c r="AA37" s="59"/>
    </row>
    <row r="38" ht="20.25" customHeight="1">
      <c r="A38" s="90" t="s">
        <v>85</v>
      </c>
      <c r="B38" s="91">
        <v>2.21200371E8</v>
      </c>
      <c r="C38" s="92"/>
      <c r="D38" s="93" t="s">
        <v>86</v>
      </c>
      <c r="E38" s="94"/>
      <c r="F38" s="94"/>
      <c r="G38" s="95">
        <v>100.0</v>
      </c>
      <c r="H38" s="94"/>
      <c r="I38" s="96">
        <f t="shared" si="1"/>
        <v>33.33333333</v>
      </c>
      <c r="J38" s="96"/>
      <c r="K38" s="95">
        <v>100.0</v>
      </c>
      <c r="L38" s="96"/>
      <c r="M38" s="96">
        <f t="shared" si="2"/>
        <v>33.33333333</v>
      </c>
      <c r="N38" s="96"/>
      <c r="O38" s="96"/>
      <c r="P38" s="95">
        <v>90.0</v>
      </c>
      <c r="Q38" s="96"/>
      <c r="R38" s="96">
        <f t="shared" si="3"/>
        <v>45</v>
      </c>
      <c r="S38" s="97"/>
      <c r="T38" s="98">
        <f t="shared" si="4"/>
        <v>26.83333333</v>
      </c>
      <c r="U38" s="99">
        <f t="shared" si="5"/>
        <v>26.83333333</v>
      </c>
      <c r="V38" s="100" t="str">
        <f t="shared" si="6"/>
        <v>E</v>
      </c>
      <c r="W38" s="97" t="s">
        <v>39</v>
      </c>
      <c r="X38" s="96">
        <v>0.0</v>
      </c>
      <c r="Y38" s="98">
        <f>IF(T13&gt;0,((E38/T13)*((E13/U13)*100))+((I38/T13)*((I13/U13)*100))+((M38/T13)*((M13/U13)*100))+((N38/T13)*((N13/U13)*100))+((O38/T13)*((O13/U13)*100))+(IF((R38/T13)*((R13/U13)*100)&gt;(S38/T13)*((R13/U13)*100),(R38/T13)*((R13/U13)*100),(S38/T13)*((R13/U13)*100))))</f>
        <v>26.83333333</v>
      </c>
      <c r="Z38" s="59"/>
      <c r="AA38" s="59"/>
    </row>
    <row r="39" ht="20.25" customHeight="1">
      <c r="A39" s="90" t="s">
        <v>87</v>
      </c>
      <c r="B39" s="91">
        <v>2.21200372E8</v>
      </c>
      <c r="C39" s="92"/>
      <c r="D39" s="93" t="s">
        <v>88</v>
      </c>
      <c r="E39" s="94"/>
      <c r="F39" s="94"/>
      <c r="G39" s="95">
        <v>70.0</v>
      </c>
      <c r="H39" s="94"/>
      <c r="I39" s="96">
        <f t="shared" si="1"/>
        <v>23.33333333</v>
      </c>
      <c r="J39" s="96"/>
      <c r="K39" s="101">
        <v>70.0</v>
      </c>
      <c r="L39" s="96"/>
      <c r="M39" s="96">
        <f t="shared" si="2"/>
        <v>23.33333333</v>
      </c>
      <c r="N39" s="96"/>
      <c r="O39" s="96"/>
      <c r="P39" s="96"/>
      <c r="Q39" s="96"/>
      <c r="R39" s="96">
        <f t="shared" si="3"/>
        <v>0</v>
      </c>
      <c r="S39" s="97"/>
      <c r="T39" s="98">
        <f t="shared" si="4"/>
        <v>9.333333333</v>
      </c>
      <c r="U39" s="99">
        <f t="shared" si="5"/>
        <v>9.333333333</v>
      </c>
      <c r="V39" s="100" t="str">
        <f t="shared" si="6"/>
        <v>E</v>
      </c>
      <c r="W39" s="97" t="s">
        <v>39</v>
      </c>
      <c r="X39" s="96">
        <v>0.0</v>
      </c>
      <c r="Y39" s="98">
        <f>IF(T13&gt;0,((E39/T13)*((E13/U13)*100))+((I39/T13)*((I13/U13)*100))+((M39/T13)*((M13/U13)*100))+((N39/T13)*((N13/U13)*100))+((O39/T13)*((O13/U13)*100))+(IF((R39/T13)*((R13/U13)*100)&gt;(S39/T13)*((R13/U13)*100),(R39/T13)*((R13/U13)*100),(S39/T13)*((R13/U13)*100))))</f>
        <v>9.333333333</v>
      </c>
      <c r="Z39" s="59"/>
      <c r="AA39" s="59"/>
    </row>
    <row r="40" ht="20.25" customHeight="1">
      <c r="A40" s="90" t="s">
        <v>89</v>
      </c>
      <c r="B40" s="91">
        <v>2.21200373E8</v>
      </c>
      <c r="C40" s="92"/>
      <c r="D40" s="93" t="s">
        <v>90</v>
      </c>
      <c r="E40" s="94"/>
      <c r="F40" s="94"/>
      <c r="G40" s="95">
        <v>100.0</v>
      </c>
      <c r="H40" s="94"/>
      <c r="I40" s="96">
        <f t="shared" si="1"/>
        <v>33.33333333</v>
      </c>
      <c r="J40" s="96"/>
      <c r="K40" s="95">
        <v>100.0</v>
      </c>
      <c r="L40" s="96"/>
      <c r="M40" s="96">
        <f t="shared" si="2"/>
        <v>33.33333333</v>
      </c>
      <c r="N40" s="96"/>
      <c r="O40" s="96"/>
      <c r="P40" s="95">
        <v>100.0</v>
      </c>
      <c r="Q40" s="96"/>
      <c r="R40" s="96">
        <f t="shared" si="3"/>
        <v>50</v>
      </c>
      <c r="S40" s="97"/>
      <c r="T40" s="98">
        <f t="shared" si="4"/>
        <v>28.33333333</v>
      </c>
      <c r="U40" s="99">
        <f t="shared" si="5"/>
        <v>28.33333333</v>
      </c>
      <c r="V40" s="100" t="str">
        <f t="shared" si="6"/>
        <v>E</v>
      </c>
      <c r="W40" s="97" t="s">
        <v>39</v>
      </c>
      <c r="X40" s="96">
        <v>0.0</v>
      </c>
      <c r="Y40" s="98">
        <f>IF(T13&gt;0,((E40/T13)*((E13/U13)*100))+((I40/T13)*((I13/U13)*100))+((M40/T13)*((M13/U13)*100))+((N40/T13)*((N13/U13)*100))+((O40/T13)*((O13/U13)*100))+(IF((R40/T13)*((R13/U13)*100)&gt;(S40/T13)*((R13/U13)*100),(R40/T13)*((R13/U13)*100),(S40/T13)*((R13/U13)*100))))</f>
        <v>28.33333333</v>
      </c>
      <c r="Z40" s="59"/>
      <c r="AA40" s="59"/>
    </row>
    <row r="41" ht="20.25" customHeight="1">
      <c r="A41" s="90" t="s">
        <v>91</v>
      </c>
      <c r="B41" s="91">
        <v>2.21200376E8</v>
      </c>
      <c r="C41" s="92"/>
      <c r="D41" s="93" t="s">
        <v>92</v>
      </c>
      <c r="E41" s="94"/>
      <c r="F41" s="94"/>
      <c r="G41" s="95">
        <v>100.0</v>
      </c>
      <c r="H41" s="94"/>
      <c r="I41" s="96">
        <f t="shared" si="1"/>
        <v>33.33333333</v>
      </c>
      <c r="J41" s="96"/>
      <c r="K41" s="95">
        <v>100.0</v>
      </c>
      <c r="L41" s="96"/>
      <c r="M41" s="96">
        <f t="shared" si="2"/>
        <v>33.33333333</v>
      </c>
      <c r="N41" s="96"/>
      <c r="O41" s="96"/>
      <c r="P41" s="95">
        <v>100.0</v>
      </c>
      <c r="Q41" s="96"/>
      <c r="R41" s="96">
        <f t="shared" si="3"/>
        <v>50</v>
      </c>
      <c r="S41" s="97"/>
      <c r="T41" s="98">
        <f t="shared" si="4"/>
        <v>28.33333333</v>
      </c>
      <c r="U41" s="99">
        <f t="shared" si="5"/>
        <v>28.33333333</v>
      </c>
      <c r="V41" s="100" t="str">
        <f t="shared" si="6"/>
        <v>E</v>
      </c>
      <c r="W41" s="97" t="s">
        <v>39</v>
      </c>
      <c r="X41" s="96">
        <v>0.0</v>
      </c>
      <c r="Y41" s="98">
        <f>IF(T13&gt;0,((E41/T13)*((E13/U13)*100))+((I41/T13)*((I13/U13)*100))+((M41/T13)*((M13/U13)*100))+((N41/T13)*((N13/U13)*100))+((O41/T13)*((O13/U13)*100))+(IF((R41/T13)*((R13/U13)*100)&gt;(S41/T13)*((R13/U13)*100),(R41/T13)*((R13/U13)*100),(S41/T13)*((R13/U13)*100))))</f>
        <v>28.33333333</v>
      </c>
      <c r="Z41" s="59"/>
      <c r="AA41" s="59"/>
    </row>
    <row r="42" ht="20.25" customHeight="1">
      <c r="A42" s="90" t="s">
        <v>93</v>
      </c>
      <c r="B42" s="91">
        <v>2.21200378E8</v>
      </c>
      <c r="C42" s="92"/>
      <c r="D42" s="93" t="s">
        <v>94</v>
      </c>
      <c r="E42" s="94"/>
      <c r="F42" s="94"/>
      <c r="G42" s="95">
        <v>80.0</v>
      </c>
      <c r="H42" s="94"/>
      <c r="I42" s="96">
        <f t="shared" si="1"/>
        <v>26.66666667</v>
      </c>
      <c r="J42" s="96"/>
      <c r="K42" s="95">
        <v>80.0</v>
      </c>
      <c r="L42" s="96"/>
      <c r="M42" s="96">
        <f t="shared" si="2"/>
        <v>26.66666667</v>
      </c>
      <c r="N42" s="96"/>
      <c r="O42" s="96"/>
      <c r="P42" s="95">
        <v>80.0</v>
      </c>
      <c r="Q42" s="96"/>
      <c r="R42" s="96">
        <f t="shared" si="3"/>
        <v>40</v>
      </c>
      <c r="S42" s="97"/>
      <c r="T42" s="98">
        <f t="shared" si="4"/>
        <v>22.66666667</v>
      </c>
      <c r="U42" s="99">
        <f t="shared" si="5"/>
        <v>22.66666667</v>
      </c>
      <c r="V42" s="100" t="str">
        <f t="shared" si="6"/>
        <v>E</v>
      </c>
      <c r="W42" s="97" t="s">
        <v>39</v>
      </c>
      <c r="X42" s="96">
        <v>0.0</v>
      </c>
      <c r="Y42" s="98">
        <f>IF(T13&gt;0,((E42/T13)*((E13/U13)*100))+((I42/T13)*((I13/U13)*100))+((M42/T13)*((M13/U13)*100))+((N42/T13)*((N13/U13)*100))+((O42/T13)*((O13/U13)*100))+(IF((R42/T13)*((R13/U13)*100)&gt;(S42/T13)*((R13/U13)*100),(R42/T13)*((R13/U13)*100),(S42/T13)*((R13/U13)*100))))</f>
        <v>22.66666667</v>
      </c>
      <c r="Z42" s="59"/>
      <c r="AA42" s="59"/>
    </row>
    <row r="43" ht="20.25" customHeight="1">
      <c r="A43" s="90" t="s">
        <v>95</v>
      </c>
      <c r="B43" s="91">
        <v>2.21200379E8</v>
      </c>
      <c r="C43" s="92"/>
      <c r="D43" s="93" t="s">
        <v>96</v>
      </c>
      <c r="E43" s="94"/>
      <c r="F43" s="94"/>
      <c r="G43" s="95">
        <v>80.0</v>
      </c>
      <c r="H43" s="94"/>
      <c r="I43" s="96">
        <f t="shared" si="1"/>
        <v>26.66666667</v>
      </c>
      <c r="J43" s="96"/>
      <c r="K43" s="95">
        <v>80.0</v>
      </c>
      <c r="L43" s="96"/>
      <c r="M43" s="96">
        <f t="shared" si="2"/>
        <v>26.66666667</v>
      </c>
      <c r="N43" s="96"/>
      <c r="O43" s="96"/>
      <c r="P43" s="95">
        <v>80.0</v>
      </c>
      <c r="Q43" s="96"/>
      <c r="R43" s="96">
        <f t="shared" si="3"/>
        <v>40</v>
      </c>
      <c r="S43" s="97"/>
      <c r="T43" s="98">
        <f t="shared" si="4"/>
        <v>22.66666667</v>
      </c>
      <c r="U43" s="99">
        <f t="shared" si="5"/>
        <v>22.66666667</v>
      </c>
      <c r="V43" s="100" t="str">
        <f t="shared" si="6"/>
        <v>E</v>
      </c>
      <c r="W43" s="97" t="s">
        <v>39</v>
      </c>
      <c r="X43" s="96">
        <v>0.0</v>
      </c>
      <c r="Y43" s="98">
        <f>IF(T13&gt;0,((E43/T13)*((E13/U13)*100))+((I43/T13)*((I13/U13)*100))+((M43/T13)*((M13/U13)*100))+((N43/T13)*((N13/U13)*100))+((O43/T13)*((O13/U13)*100))+(IF((R43/T13)*((R13/U13)*100)&gt;(S43/T13)*((R13/U13)*100),(R43/T13)*((R13/U13)*100),(S43/T13)*((R13/U13)*100))))</f>
        <v>22.66666667</v>
      </c>
      <c r="Z43" s="59"/>
      <c r="AA43" s="59"/>
    </row>
    <row r="44" ht="20.25" customHeight="1">
      <c r="A44" s="90" t="s">
        <v>97</v>
      </c>
      <c r="B44" s="91">
        <v>2.21200381E8</v>
      </c>
      <c r="C44" s="92"/>
      <c r="D44" s="93" t="s">
        <v>98</v>
      </c>
      <c r="E44" s="94"/>
      <c r="F44" s="94"/>
      <c r="G44" s="95">
        <v>80.0</v>
      </c>
      <c r="H44" s="94"/>
      <c r="I44" s="96">
        <f t="shared" si="1"/>
        <v>26.66666667</v>
      </c>
      <c r="J44" s="96"/>
      <c r="K44" s="95">
        <v>80.0</v>
      </c>
      <c r="L44" s="96"/>
      <c r="M44" s="96">
        <f t="shared" si="2"/>
        <v>26.66666667</v>
      </c>
      <c r="N44" s="96"/>
      <c r="O44" s="96"/>
      <c r="P44" s="95">
        <v>80.0</v>
      </c>
      <c r="Q44" s="96"/>
      <c r="R44" s="96">
        <f t="shared" si="3"/>
        <v>40</v>
      </c>
      <c r="S44" s="97"/>
      <c r="T44" s="98">
        <f t="shared" si="4"/>
        <v>22.66666667</v>
      </c>
      <c r="U44" s="99">
        <f t="shared" si="5"/>
        <v>22.66666667</v>
      </c>
      <c r="V44" s="100" t="str">
        <f t="shared" si="6"/>
        <v>E</v>
      </c>
      <c r="W44" s="97" t="s">
        <v>39</v>
      </c>
      <c r="X44" s="96">
        <v>0.0</v>
      </c>
      <c r="Y44" s="98">
        <f>IF(T13&gt;0,((E44/T13)*((E13/U13)*100))+((I44/T13)*((I13/U13)*100))+((M44/T13)*((M13/U13)*100))+((N44/T13)*((N13/U13)*100))+((O44/T13)*((O13/U13)*100))+(IF((R44/T13)*((R13/U13)*100)&gt;(S44/T13)*((R13/U13)*100),(R44/T13)*((R13/U13)*100),(S44/T13)*((R13/U13)*100))))</f>
        <v>22.66666667</v>
      </c>
      <c r="Z44" s="59"/>
      <c r="AA44" s="59"/>
    </row>
    <row r="45" ht="14.25" customHeight="1">
      <c r="A45" s="92"/>
      <c r="B45" s="104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59"/>
      <c r="X45" s="59"/>
      <c r="Y45" s="62"/>
      <c r="Z45" s="89"/>
      <c r="AA45" s="89"/>
    </row>
    <row r="46" ht="12.75" customHeight="1">
      <c r="A46" s="92"/>
      <c r="B46" s="92"/>
      <c r="C46" s="92"/>
      <c r="D46" s="105" t="s">
        <v>99</v>
      </c>
      <c r="E46" s="105" t="s">
        <v>100</v>
      </c>
      <c r="F46" s="106" t="s">
        <v>101</v>
      </c>
      <c r="G46" s="107"/>
      <c r="H46" s="108"/>
      <c r="I46" s="2"/>
      <c r="J46" s="108"/>
      <c r="K46" s="108"/>
      <c r="L46" s="108"/>
      <c r="M46" s="92"/>
      <c r="N46" s="92"/>
      <c r="O46" s="92"/>
      <c r="P46" s="92"/>
      <c r="Q46" s="92"/>
      <c r="R46" s="108"/>
      <c r="S46" s="108"/>
      <c r="T46" s="108"/>
      <c r="U46" s="92"/>
      <c r="V46" s="92"/>
      <c r="W46" s="59"/>
      <c r="X46" s="59"/>
      <c r="Y46" s="62"/>
      <c r="Z46" s="59"/>
      <c r="AA46" s="59"/>
    </row>
    <row r="47" ht="12.75" customHeight="1">
      <c r="A47" s="92"/>
      <c r="B47" s="92"/>
      <c r="C47" s="92"/>
      <c r="D47" s="109" t="s">
        <v>102</v>
      </c>
      <c r="E47" s="109">
        <f>COUNTIF(V14:V44,"A")</f>
        <v>0</v>
      </c>
      <c r="F47" s="110">
        <f t="shared" ref="F47:F54" si="7">E47/$A$44</f>
        <v>0</v>
      </c>
      <c r="G47" s="107"/>
      <c r="H47" s="108"/>
      <c r="I47" s="2"/>
      <c r="J47" s="111"/>
      <c r="K47" s="111"/>
      <c r="L47" s="111"/>
      <c r="M47" s="92"/>
      <c r="N47" s="92"/>
      <c r="O47" s="92"/>
      <c r="P47" s="92"/>
      <c r="Q47" s="92"/>
      <c r="R47" s="112"/>
      <c r="S47" s="112"/>
      <c r="T47" s="112"/>
      <c r="U47" s="92"/>
      <c r="V47" s="92"/>
      <c r="W47" s="59"/>
      <c r="X47" s="59"/>
      <c r="Y47" s="62"/>
      <c r="Z47" s="59"/>
      <c r="AA47" s="59"/>
    </row>
    <row r="48" ht="12.75" customHeight="1">
      <c r="A48" s="92"/>
      <c r="B48" s="92"/>
      <c r="C48" s="92"/>
      <c r="D48" s="109" t="s">
        <v>103</v>
      </c>
      <c r="E48" s="109">
        <f>COUNTIF(V14:V44,"AB")</f>
        <v>0</v>
      </c>
      <c r="F48" s="110">
        <f t="shared" si="7"/>
        <v>0</v>
      </c>
      <c r="G48" s="107"/>
      <c r="H48" s="108"/>
      <c r="I48" s="2"/>
      <c r="J48" s="111"/>
      <c r="K48" s="111"/>
      <c r="L48" s="111"/>
      <c r="M48" s="92"/>
      <c r="N48" s="92"/>
      <c r="O48" s="92"/>
      <c r="P48" s="92"/>
      <c r="Q48" s="92"/>
      <c r="R48" s="112"/>
      <c r="S48" s="112"/>
      <c r="T48" s="112"/>
      <c r="U48" s="92"/>
      <c r="V48" s="92"/>
      <c r="W48" s="59"/>
      <c r="X48" s="59"/>
      <c r="Y48" s="62"/>
      <c r="Z48" s="59"/>
      <c r="AA48" s="59"/>
    </row>
    <row r="49" ht="12.75" customHeight="1">
      <c r="A49" s="92"/>
      <c r="B49" s="92"/>
      <c r="C49" s="92"/>
      <c r="D49" s="109" t="s">
        <v>104</v>
      </c>
      <c r="E49" s="109">
        <f>COUNTIF(V14:V44,"B")</f>
        <v>0</v>
      </c>
      <c r="F49" s="110">
        <f t="shared" si="7"/>
        <v>0</v>
      </c>
      <c r="G49" s="107"/>
      <c r="H49" s="108"/>
      <c r="I49" s="2"/>
      <c r="J49" s="111"/>
      <c r="K49" s="111"/>
      <c r="L49" s="111"/>
      <c r="M49" s="92"/>
      <c r="N49" s="92"/>
      <c r="O49" s="92"/>
      <c r="P49" s="92"/>
      <c r="Q49" s="92"/>
      <c r="R49" s="112"/>
      <c r="S49" s="112"/>
      <c r="T49" s="112"/>
      <c r="U49" s="92"/>
      <c r="V49" s="92"/>
      <c r="W49" s="59"/>
      <c r="X49" s="59"/>
      <c r="Y49" s="62"/>
      <c r="Z49" s="59"/>
      <c r="AA49" s="59"/>
    </row>
    <row r="50" ht="12.75" customHeight="1">
      <c r="A50" s="92"/>
      <c r="B50" s="92"/>
      <c r="C50" s="92"/>
      <c r="D50" s="109" t="s">
        <v>105</v>
      </c>
      <c r="E50" s="109">
        <f>COUNTIF(V14:V44,"BC")</f>
        <v>0</v>
      </c>
      <c r="F50" s="110">
        <f t="shared" si="7"/>
        <v>0</v>
      </c>
      <c r="G50" s="107"/>
      <c r="H50" s="108"/>
      <c r="I50" s="2"/>
      <c r="J50" s="111"/>
      <c r="K50" s="111"/>
      <c r="L50" s="111"/>
      <c r="M50" s="92"/>
      <c r="N50" s="92"/>
      <c r="O50" s="92"/>
      <c r="P50" s="92"/>
      <c r="Q50" s="92"/>
      <c r="R50" s="112"/>
      <c r="S50" s="112"/>
      <c r="T50" s="112"/>
      <c r="U50" s="92"/>
      <c r="V50" s="92"/>
      <c r="W50" s="59"/>
      <c r="X50" s="59"/>
      <c r="Y50" s="62"/>
      <c r="Z50" s="59"/>
      <c r="AA50" s="59"/>
    </row>
    <row r="51" ht="12.75" customHeight="1">
      <c r="A51" s="92"/>
      <c r="B51" s="92"/>
      <c r="C51" s="92"/>
      <c r="D51" s="109" t="s">
        <v>106</v>
      </c>
      <c r="E51" s="109">
        <f>COUNTIF(V14:V44,"C")</f>
        <v>0</v>
      </c>
      <c r="F51" s="110">
        <f t="shared" si="7"/>
        <v>0</v>
      </c>
      <c r="G51" s="107"/>
      <c r="H51" s="108"/>
      <c r="I51" s="2"/>
      <c r="J51" s="111"/>
      <c r="K51" s="111"/>
      <c r="L51" s="111"/>
      <c r="M51" s="92"/>
      <c r="N51" s="92"/>
      <c r="O51" s="92"/>
      <c r="P51" s="92"/>
      <c r="Q51" s="92"/>
      <c r="R51" s="112"/>
      <c r="S51" s="112"/>
      <c r="T51" s="112"/>
      <c r="U51" s="92"/>
      <c r="V51" s="92"/>
      <c r="W51" s="59"/>
      <c r="X51" s="59"/>
      <c r="Y51" s="62"/>
      <c r="Z51" s="59"/>
      <c r="AA51" s="59"/>
    </row>
    <row r="52" ht="12.75" customHeight="1">
      <c r="A52" s="92"/>
      <c r="B52" s="92"/>
      <c r="C52" s="92"/>
      <c r="D52" s="109" t="s">
        <v>107</v>
      </c>
      <c r="E52" s="109">
        <f>COUNTIF(V14:V44,"D")</f>
        <v>0</v>
      </c>
      <c r="F52" s="110">
        <f t="shared" si="7"/>
        <v>0</v>
      </c>
      <c r="G52" s="107"/>
      <c r="H52" s="108"/>
      <c r="I52" s="2"/>
      <c r="J52" s="111"/>
      <c r="K52" s="111"/>
      <c r="L52" s="111"/>
      <c r="M52" s="92"/>
      <c r="N52" s="92"/>
      <c r="O52" s="92"/>
      <c r="P52" s="92"/>
      <c r="Q52" s="92"/>
      <c r="R52" s="112"/>
      <c r="S52" s="112"/>
      <c r="T52" s="112"/>
      <c r="U52" s="92"/>
      <c r="V52" s="92"/>
      <c r="W52" s="59"/>
      <c r="X52" s="59"/>
      <c r="Y52" s="62"/>
      <c r="Z52" s="59"/>
      <c r="AA52" s="59"/>
    </row>
    <row r="53" ht="12.75" customHeight="1">
      <c r="A53" s="92"/>
      <c r="B53" s="92"/>
      <c r="C53" s="92"/>
      <c r="D53" s="109" t="s">
        <v>108</v>
      </c>
      <c r="E53" s="109">
        <f>COUNTIF(V14:V44,"E")</f>
        <v>31</v>
      </c>
      <c r="F53" s="110">
        <f t="shared" si="7"/>
        <v>1</v>
      </c>
      <c r="G53" s="107"/>
      <c r="H53" s="108"/>
      <c r="I53" s="2"/>
      <c r="J53" s="111"/>
      <c r="K53" s="111"/>
      <c r="L53" s="111"/>
      <c r="M53" s="92"/>
      <c r="N53" s="92"/>
      <c r="O53" s="92"/>
      <c r="P53" s="92"/>
      <c r="Q53" s="92"/>
      <c r="R53" s="112"/>
      <c r="S53" s="112"/>
      <c r="T53" s="112"/>
      <c r="U53" s="92"/>
      <c r="V53" s="92"/>
      <c r="W53" s="59"/>
      <c r="X53" s="59"/>
      <c r="Y53" s="62"/>
      <c r="Z53" s="59"/>
      <c r="AA53" s="59"/>
    </row>
    <row r="54" ht="12.75" customHeight="1">
      <c r="A54" s="92"/>
      <c r="B54" s="92"/>
      <c r="C54" s="92"/>
      <c r="D54" s="113" t="s">
        <v>109</v>
      </c>
      <c r="E54" s="109">
        <f>SUM(E47:E53)</f>
        <v>31</v>
      </c>
      <c r="F54" s="110">
        <f t="shared" si="7"/>
        <v>1</v>
      </c>
      <c r="G54" s="107"/>
      <c r="H54" s="108"/>
      <c r="I54" s="2"/>
      <c r="J54" s="111"/>
      <c r="K54" s="111"/>
      <c r="L54" s="111"/>
      <c r="M54" s="92"/>
      <c r="N54" s="92"/>
      <c r="O54" s="92"/>
      <c r="P54" s="92"/>
      <c r="Q54" s="92"/>
      <c r="R54" s="112"/>
      <c r="S54" s="112"/>
      <c r="T54" s="112"/>
      <c r="U54" s="92"/>
      <c r="V54" s="92"/>
      <c r="W54" s="59"/>
      <c r="X54" s="59"/>
      <c r="Y54" s="62"/>
      <c r="Z54" s="59"/>
      <c r="AA54" s="59"/>
    </row>
    <row r="55" ht="21.75" customHeight="1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108"/>
      <c r="N55" s="108"/>
      <c r="O55" s="92"/>
      <c r="P55" s="92"/>
      <c r="Q55" s="92"/>
      <c r="R55" s="92" t="s">
        <v>110</v>
      </c>
      <c r="S55" s="112"/>
      <c r="T55" s="92"/>
      <c r="U55" s="92"/>
      <c r="V55" s="92"/>
      <c r="W55" s="59"/>
      <c r="X55" s="59"/>
      <c r="Y55" s="62"/>
      <c r="Z55" s="59"/>
      <c r="AA55" s="59"/>
    </row>
    <row r="56" ht="12.75" customHeight="1">
      <c r="A56" s="92"/>
      <c r="B56" s="92"/>
      <c r="C56" s="92"/>
      <c r="D56" s="114"/>
      <c r="E56" s="108"/>
      <c r="F56" s="108"/>
      <c r="G56" s="108"/>
      <c r="H56" s="108"/>
      <c r="I56" s="112"/>
      <c r="J56" s="112"/>
      <c r="K56" s="112"/>
      <c r="L56" s="112"/>
      <c r="M56" s="92"/>
      <c r="N56" s="92"/>
      <c r="O56" s="92"/>
      <c r="P56" s="92"/>
      <c r="Q56" s="92"/>
      <c r="R56" s="92" t="s">
        <v>111</v>
      </c>
      <c r="S56" s="92"/>
      <c r="T56" s="92"/>
      <c r="U56" s="92"/>
      <c r="V56" s="92"/>
      <c r="W56" s="59"/>
      <c r="X56" s="59"/>
      <c r="Y56" s="62"/>
      <c r="Z56" s="59"/>
      <c r="AA56" s="59"/>
    </row>
    <row r="57" ht="12.75" customHeight="1">
      <c r="A57" s="92"/>
      <c r="B57" s="92"/>
      <c r="C57" s="92"/>
      <c r="D57" s="114"/>
      <c r="E57" s="108"/>
      <c r="F57" s="108"/>
      <c r="G57" s="108"/>
      <c r="H57" s="108"/>
      <c r="I57" s="112"/>
      <c r="J57" s="112"/>
      <c r="K57" s="112"/>
      <c r="L57" s="11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59"/>
      <c r="X57" s="59"/>
      <c r="Y57" s="62"/>
      <c r="Z57" s="59"/>
      <c r="AA57" s="59"/>
    </row>
    <row r="58" ht="12.75" customHeight="1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59"/>
      <c r="X58" s="59"/>
      <c r="Y58" s="62"/>
      <c r="Z58" s="59"/>
      <c r="AA58" s="59"/>
    </row>
    <row r="59" ht="12.75" customHeight="1">
      <c r="A59" s="92" t="s">
        <v>160</v>
      </c>
      <c r="B59" s="92"/>
      <c r="C59" s="92"/>
      <c r="D59" s="92"/>
      <c r="E59" s="92" t="s">
        <v>161</v>
      </c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 t="s">
        <v>162</v>
      </c>
      <c r="S59" s="92"/>
      <c r="T59" s="92"/>
      <c r="U59" s="92"/>
      <c r="V59" s="92"/>
      <c r="W59" s="59"/>
      <c r="X59" s="59"/>
      <c r="Y59" s="62"/>
      <c r="Z59" s="59"/>
      <c r="AA59" s="59"/>
    </row>
    <row r="60" ht="12.75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62"/>
      <c r="Z60" s="59"/>
      <c r="AA60" s="59"/>
    </row>
    <row r="61" ht="12.75" customHeight="1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</row>
    <row r="62" ht="12.75" customHeight="1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</row>
    <row r="63" ht="12.75" customHeight="1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</row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F12:I12"/>
    <mergeCell ref="J12:M12"/>
    <mergeCell ref="A13:D13"/>
    <mergeCell ref="A11:A12"/>
    <mergeCell ref="B11:B12"/>
    <mergeCell ref="C11:C12"/>
    <mergeCell ref="D11:D12"/>
    <mergeCell ref="E11:O11"/>
    <mergeCell ref="R11:T11"/>
    <mergeCell ref="U11:V11"/>
    <mergeCell ref="P12:R12"/>
  </mergeCells>
  <printOptions/>
  <pageMargins bottom="0.0" footer="0.0" header="0.0" left="0.261811024" right="0.06496063" top="0.354330708661417"/>
  <pageSetup paperSize="9"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3.0" topLeftCell="A14" activePane="bottomLeft" state="frozen"/>
      <selection activeCell="B15" sqref="B15" pane="bottomLeft"/>
    </sheetView>
  </sheetViews>
  <sheetFormatPr customHeight="1" defaultColWidth="14.43" defaultRowHeight="15.0"/>
  <cols>
    <col customWidth="1" min="1" max="1" width="3.86"/>
    <col customWidth="1" min="2" max="2" width="10.57"/>
    <col customWidth="1" min="3" max="3" width="1.71"/>
    <col customWidth="1" min="4" max="4" width="30.43"/>
    <col customWidth="1" min="5" max="5" width="6.0"/>
    <col customWidth="1" min="6" max="6" width="6.29"/>
    <col customWidth="1" min="7" max="7" width="6.86"/>
    <col customWidth="1" min="8" max="8" width="5.14"/>
    <col customWidth="1" min="9" max="9" width="5.43"/>
    <col customWidth="1" min="10" max="10" width="6.43"/>
    <col customWidth="1" min="11" max="11" width="7.43"/>
    <col customWidth="1" min="12" max="12" width="5.71"/>
    <col customWidth="1" min="13" max="13" width="5.86"/>
    <col customWidth="1" hidden="1" min="14" max="14" width="0.71"/>
    <col customWidth="1" min="15" max="15" width="6.14"/>
    <col customWidth="1" min="16" max="16" width="7.14"/>
    <col customWidth="1" min="17" max="17" width="5.14"/>
    <col customWidth="1" min="18" max="18" width="5.29"/>
    <col customWidth="1" hidden="1" min="19" max="19" width="0.43"/>
    <col customWidth="1" min="20" max="20" width="6.86"/>
    <col customWidth="1" min="21" max="21" width="6.71"/>
    <col customWidth="1" min="22" max="22" width="7.14"/>
    <col customWidth="1" min="23" max="23" width="0.86"/>
    <col customWidth="1" min="24" max="25" width="6.14"/>
    <col customWidth="1" min="26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</row>
    <row r="4" ht="14.25" customHeight="1">
      <c r="A4" s="4" t="s">
        <v>4</v>
      </c>
      <c r="B4" s="2"/>
      <c r="C4" s="4" t="s">
        <v>2</v>
      </c>
      <c r="D4" s="8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6"/>
      <c r="Y6" s="7"/>
    </row>
    <row r="7" ht="14.25" customHeight="1">
      <c r="A7" s="4" t="s">
        <v>10</v>
      </c>
      <c r="B7" s="2"/>
      <c r="C7" s="4" t="s">
        <v>2</v>
      </c>
      <c r="D7" s="8" t="s">
        <v>113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6"/>
      <c r="Y7" s="7"/>
    </row>
    <row r="8" ht="14.25" customHeight="1">
      <c r="A8" s="4" t="s">
        <v>12</v>
      </c>
      <c r="B8" s="2"/>
      <c r="C8" s="4" t="s">
        <v>2</v>
      </c>
      <c r="D8" s="9" t="s">
        <v>155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6"/>
      <c r="Y8" s="7"/>
    </row>
    <row r="9" ht="14.25" customHeight="1">
      <c r="A9" s="4" t="s">
        <v>14</v>
      </c>
      <c r="B9" s="2"/>
      <c r="C9" s="4" t="s">
        <v>2</v>
      </c>
      <c r="D9" s="9" t="s">
        <v>156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2"/>
      <c r="X10" s="2"/>
      <c r="Y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78"/>
      <c r="Q11" s="78"/>
      <c r="R11" s="17" t="s">
        <v>22</v>
      </c>
      <c r="S11" s="18"/>
      <c r="T11" s="19"/>
      <c r="U11" s="20" t="s">
        <v>23</v>
      </c>
      <c r="V11" s="21"/>
      <c r="W11" s="22"/>
      <c r="X11" s="22"/>
      <c r="Y11" s="23"/>
      <c r="Z11" s="24"/>
    </row>
    <row r="12" ht="25.5" customHeight="1">
      <c r="A12" s="25"/>
      <c r="B12" s="25"/>
      <c r="C12" s="25"/>
      <c r="D12" s="26"/>
      <c r="E12" s="27" t="s">
        <v>24</v>
      </c>
      <c r="F12" s="79" t="s">
        <v>25</v>
      </c>
      <c r="G12" s="15"/>
      <c r="H12" s="15"/>
      <c r="I12" s="80"/>
      <c r="J12" s="79" t="s">
        <v>26</v>
      </c>
      <c r="K12" s="15"/>
      <c r="L12" s="15"/>
      <c r="M12" s="80"/>
      <c r="N12" s="27" t="s">
        <v>27</v>
      </c>
      <c r="O12" s="81" t="s">
        <v>28</v>
      </c>
      <c r="P12" s="79" t="s">
        <v>29</v>
      </c>
      <c r="Q12" s="15"/>
      <c r="R12" s="80"/>
      <c r="S12" s="29" t="s">
        <v>30</v>
      </c>
      <c r="T12" s="30" t="s">
        <v>31</v>
      </c>
      <c r="U12" s="31" t="s">
        <v>32</v>
      </c>
      <c r="V12" s="31" t="s">
        <v>33</v>
      </c>
      <c r="W12" s="22"/>
      <c r="X12" s="22"/>
      <c r="Y12" s="23"/>
      <c r="Z12" s="24"/>
    </row>
    <row r="13" ht="14.25" customHeight="1">
      <c r="A13" s="82" t="s">
        <v>34</v>
      </c>
      <c r="B13" s="15"/>
      <c r="C13" s="15"/>
      <c r="D13" s="16"/>
      <c r="E13" s="83">
        <v>10.0</v>
      </c>
      <c r="F13" s="83" t="s">
        <v>157</v>
      </c>
      <c r="G13" s="83" t="s">
        <v>158</v>
      </c>
      <c r="H13" s="83" t="s">
        <v>159</v>
      </c>
      <c r="I13" s="83">
        <v>20.0</v>
      </c>
      <c r="J13" s="83" t="s">
        <v>157</v>
      </c>
      <c r="K13" s="83" t="s">
        <v>158</v>
      </c>
      <c r="L13" s="83" t="s">
        <v>159</v>
      </c>
      <c r="M13" s="83">
        <v>20.0</v>
      </c>
      <c r="N13" s="83"/>
      <c r="O13" s="83">
        <v>20.0</v>
      </c>
      <c r="P13" s="84" t="s">
        <v>158</v>
      </c>
      <c r="Q13" s="84" t="s">
        <v>159</v>
      </c>
      <c r="R13" s="84">
        <v>30.0</v>
      </c>
      <c r="S13" s="85"/>
      <c r="T13" s="86">
        <v>100.0</v>
      </c>
      <c r="U13" s="83">
        <f>INT(E13)+INT(I13)+INT(M13)+INT(N13)+INT(O13)+INT(R13)</f>
        <v>100</v>
      </c>
      <c r="V13" s="83"/>
      <c r="W13" s="85"/>
      <c r="X13" s="87" t="s">
        <v>35</v>
      </c>
      <c r="Y13" s="88" t="s">
        <v>36</v>
      </c>
      <c r="Z13" s="89"/>
    </row>
    <row r="14" ht="20.25" customHeight="1">
      <c r="A14" s="90" t="s">
        <v>37</v>
      </c>
      <c r="B14" s="91">
        <v>2.21200341E8</v>
      </c>
      <c r="C14" s="92"/>
      <c r="D14" s="93" t="s">
        <v>116</v>
      </c>
      <c r="E14" s="94"/>
      <c r="F14" s="94"/>
      <c r="G14" s="95">
        <v>80.0</v>
      </c>
      <c r="H14" s="96"/>
      <c r="I14" s="96">
        <f t="shared" ref="I14:I45" si="1">(F14+G14+H14)/3</f>
        <v>26.66666667</v>
      </c>
      <c r="J14" s="96"/>
      <c r="K14" s="95">
        <v>80.0</v>
      </c>
      <c r="L14" s="96"/>
      <c r="M14" s="96">
        <f t="shared" ref="M14:M45" si="2">(J14+K14+L14)/3</f>
        <v>26.66666667</v>
      </c>
      <c r="N14" s="96"/>
      <c r="O14" s="96"/>
      <c r="P14" s="95">
        <v>80.0</v>
      </c>
      <c r="Q14" s="96"/>
      <c r="R14" s="96">
        <f t="shared" ref="R14:R45" si="3">(P14+Q14)/2</f>
        <v>40</v>
      </c>
      <c r="S14" s="97"/>
      <c r="T14" s="98">
        <f t="shared" ref="T14:T45" si="4">IF(INT(Y14)=0,X14,IF(INT(X14)&gt;INT(Y14),X14,Y14))</f>
        <v>22.66666667</v>
      </c>
      <c r="U14" s="99">
        <f t="shared" ref="U14:U45" si="5">T14</f>
        <v>22.66666667</v>
      </c>
      <c r="V14" s="100" t="str">
        <f t="shared" ref="V14:V45" si="6">IF(U14&gt;=80,"A",IF(U14&gt;=75,"AB",IF(U14&gt;=70,"B",IF(U14&gt;=65,"BC",IF(U14&gt;=60,"C",IF(U14&gt;=50,"D","E"))))))</f>
        <v>E</v>
      </c>
      <c r="W14" s="97" t="s">
        <v>39</v>
      </c>
      <c r="X14" s="96">
        <v>0.0</v>
      </c>
      <c r="Y14" s="98">
        <f>IF(T13&gt;0,((E14/T13)*((E13/U13)*100))+((I14/T13)*((I13/U13)*100))+((M14/T13)*((M13/U13)*100))+((N14/T13)*((N13/U13)*100))+((O14/T13)*((O13/U13)*100))+(IF((R14/T13)*((R13/U13)*100)&gt;(S14/T13)*((R13/U13)*100),(R14/T13)*((R13/U13)*100),(S14/T13)*((R13/U13)*100))))</f>
        <v>22.66666667</v>
      </c>
      <c r="Z14" s="59"/>
    </row>
    <row r="15" ht="20.25" customHeight="1">
      <c r="A15" s="90" t="s">
        <v>40</v>
      </c>
      <c r="B15" s="91">
        <v>2.21200343E8</v>
      </c>
      <c r="C15" s="92"/>
      <c r="D15" s="93" t="s">
        <v>117</v>
      </c>
      <c r="E15" s="94"/>
      <c r="F15" s="94"/>
      <c r="G15" s="95">
        <v>100.0</v>
      </c>
      <c r="H15" s="94"/>
      <c r="I15" s="96">
        <f t="shared" si="1"/>
        <v>33.33333333</v>
      </c>
      <c r="J15" s="96"/>
      <c r="K15" s="95">
        <v>100.0</v>
      </c>
      <c r="L15" s="96"/>
      <c r="M15" s="96">
        <f t="shared" si="2"/>
        <v>33.33333333</v>
      </c>
      <c r="N15" s="96"/>
      <c r="O15" s="96"/>
      <c r="P15" s="95">
        <v>100.0</v>
      </c>
      <c r="Q15" s="96"/>
      <c r="R15" s="96">
        <f t="shared" si="3"/>
        <v>50</v>
      </c>
      <c r="S15" s="97"/>
      <c r="T15" s="98">
        <f t="shared" si="4"/>
        <v>28.33333333</v>
      </c>
      <c r="U15" s="99">
        <f t="shared" si="5"/>
        <v>28.33333333</v>
      </c>
      <c r="V15" s="100" t="str">
        <f t="shared" si="6"/>
        <v>E</v>
      </c>
      <c r="W15" s="97" t="s">
        <v>39</v>
      </c>
      <c r="X15" s="96">
        <v>0.0</v>
      </c>
      <c r="Y15" s="98">
        <f>IF(T13&gt;0,((E15/T13)*((E13/U13)*100))+((I15/T13)*((I13/U13)*100))+((M15/T13)*((M13/U13)*100))+((N15/T13)*((N13/U13)*100))+((O15/T13)*((O13/U13)*100))+(IF((R15/T13)*((R13/U13)*100)&gt;(S15/T13)*((R13/U13)*100),(R15/T13)*((R13/U13)*100),(S15/T13)*((R13/U13)*100))))</f>
        <v>28.33333333</v>
      </c>
      <c r="Z15" s="59"/>
    </row>
    <row r="16" ht="20.25" customHeight="1">
      <c r="A16" s="90" t="s">
        <v>42</v>
      </c>
      <c r="B16" s="91">
        <v>2.21200345E8</v>
      </c>
      <c r="C16" s="92"/>
      <c r="D16" s="93" t="s">
        <v>118</v>
      </c>
      <c r="E16" s="94"/>
      <c r="F16" s="94"/>
      <c r="G16" s="95">
        <v>100.0</v>
      </c>
      <c r="H16" s="94"/>
      <c r="I16" s="96">
        <f t="shared" si="1"/>
        <v>33.33333333</v>
      </c>
      <c r="J16" s="96"/>
      <c r="K16" s="95">
        <v>100.0</v>
      </c>
      <c r="L16" s="96"/>
      <c r="M16" s="96">
        <f t="shared" si="2"/>
        <v>33.33333333</v>
      </c>
      <c r="N16" s="96"/>
      <c r="O16" s="96"/>
      <c r="P16" s="95">
        <v>100.0</v>
      </c>
      <c r="Q16" s="96"/>
      <c r="R16" s="96">
        <f t="shared" si="3"/>
        <v>50</v>
      </c>
      <c r="S16" s="97"/>
      <c r="T16" s="98">
        <f t="shared" si="4"/>
        <v>28.33333333</v>
      </c>
      <c r="U16" s="99">
        <f t="shared" si="5"/>
        <v>28.33333333</v>
      </c>
      <c r="V16" s="100" t="str">
        <f t="shared" si="6"/>
        <v>E</v>
      </c>
      <c r="W16" s="97" t="s">
        <v>39</v>
      </c>
      <c r="X16" s="96">
        <v>0.0</v>
      </c>
      <c r="Y16" s="98">
        <f>IF(T13&gt;0,((E16/T13)*((E13/U13)*100))+((I16/T13)*((I13/U13)*100))+((M16/T13)*((M13/U13)*100))+((N16/T13)*((N13/U13)*100))+((O16/T13)*((O13/U13)*100))+(IF((R16/T13)*((R13/U13)*100)&gt;(S16/T13)*((R13/U13)*100),(R16/T13)*((R13/U13)*100),(S16/T13)*((R13/U13)*100))))</f>
        <v>28.33333333</v>
      </c>
      <c r="Z16" s="59"/>
    </row>
    <row r="17" ht="20.25" customHeight="1">
      <c r="A17" s="90" t="s">
        <v>44</v>
      </c>
      <c r="B17" s="91">
        <v>2.21200347E8</v>
      </c>
      <c r="C17" s="92"/>
      <c r="D17" s="93" t="s">
        <v>119</v>
      </c>
      <c r="E17" s="94"/>
      <c r="F17" s="94"/>
      <c r="G17" s="95">
        <v>90.0</v>
      </c>
      <c r="H17" s="94"/>
      <c r="I17" s="96">
        <f t="shared" si="1"/>
        <v>30</v>
      </c>
      <c r="J17" s="96"/>
      <c r="K17" s="95">
        <v>90.0</v>
      </c>
      <c r="L17" s="96"/>
      <c r="M17" s="96">
        <f t="shared" si="2"/>
        <v>30</v>
      </c>
      <c r="N17" s="96"/>
      <c r="O17" s="96"/>
      <c r="P17" s="95">
        <v>90.0</v>
      </c>
      <c r="Q17" s="96"/>
      <c r="R17" s="96">
        <f t="shared" si="3"/>
        <v>45</v>
      </c>
      <c r="S17" s="97"/>
      <c r="T17" s="98">
        <f t="shared" si="4"/>
        <v>25.5</v>
      </c>
      <c r="U17" s="99">
        <f t="shared" si="5"/>
        <v>25.5</v>
      </c>
      <c r="V17" s="100" t="str">
        <f t="shared" si="6"/>
        <v>E</v>
      </c>
      <c r="W17" s="97" t="s">
        <v>39</v>
      </c>
      <c r="X17" s="96">
        <v>0.0</v>
      </c>
      <c r="Y17" s="98">
        <f>IF(T13&gt;0,((E17/T13)*((E13/U13)*100))+((I17/T13)*((I13/U13)*100))+((M17/T13)*((M13/U13)*100))+((N17/T13)*((N13/U13)*100))+((O17/T13)*((O13/U13)*100))+(IF((R17/T13)*((R13/U13)*100)&gt;(S17/T13)*((R13/U13)*100),(R17/T13)*((R13/U13)*100),(S17/T13)*((R13/U13)*100))))</f>
        <v>25.5</v>
      </c>
      <c r="Z17" s="59"/>
    </row>
    <row r="18" ht="20.25" customHeight="1">
      <c r="A18" s="90" t="s">
        <v>46</v>
      </c>
      <c r="B18" s="91">
        <v>2.2120035E8</v>
      </c>
      <c r="C18" s="92"/>
      <c r="D18" s="93" t="s">
        <v>120</v>
      </c>
      <c r="E18" s="94"/>
      <c r="F18" s="94"/>
      <c r="G18" s="95">
        <v>100.0</v>
      </c>
      <c r="H18" s="94"/>
      <c r="I18" s="96">
        <f t="shared" si="1"/>
        <v>33.33333333</v>
      </c>
      <c r="J18" s="96"/>
      <c r="K18" s="95">
        <v>100.0</v>
      </c>
      <c r="L18" s="96"/>
      <c r="M18" s="96">
        <f t="shared" si="2"/>
        <v>33.33333333</v>
      </c>
      <c r="N18" s="96"/>
      <c r="O18" s="96"/>
      <c r="P18" s="95">
        <v>100.0</v>
      </c>
      <c r="Q18" s="96"/>
      <c r="R18" s="96">
        <f t="shared" si="3"/>
        <v>50</v>
      </c>
      <c r="S18" s="97"/>
      <c r="T18" s="98">
        <f t="shared" si="4"/>
        <v>28.33333333</v>
      </c>
      <c r="U18" s="99">
        <f t="shared" si="5"/>
        <v>28.33333333</v>
      </c>
      <c r="V18" s="100" t="str">
        <f t="shared" si="6"/>
        <v>E</v>
      </c>
      <c r="W18" s="97" t="s">
        <v>39</v>
      </c>
      <c r="X18" s="96">
        <v>0.0</v>
      </c>
      <c r="Y18" s="98">
        <f>IF(T13&gt;0,((E18/T13)*((E13/U13)*100))+((I18/T13)*((I13/U13)*100))+((M18/T13)*((M13/U13)*100))+((N18/T13)*((N13/U13)*100))+((O18/T13)*((O13/U13)*100))+(IF((R18/T13)*((R13/U13)*100)&gt;(S18/T13)*((R13/U13)*100),(R18/T13)*((R13/U13)*100),(S18/T13)*((R13/U13)*100))))</f>
        <v>28.33333333</v>
      </c>
      <c r="Z18" s="59"/>
    </row>
    <row r="19" ht="20.25" customHeight="1">
      <c r="A19" s="90" t="s">
        <v>5</v>
      </c>
      <c r="B19" s="91">
        <v>2.21200354E8</v>
      </c>
      <c r="C19" s="92"/>
      <c r="D19" s="93" t="s">
        <v>121</v>
      </c>
      <c r="E19" s="94"/>
      <c r="F19" s="94"/>
      <c r="G19" s="95">
        <v>70.0</v>
      </c>
      <c r="H19" s="94"/>
      <c r="I19" s="96">
        <f t="shared" si="1"/>
        <v>23.33333333</v>
      </c>
      <c r="J19" s="96"/>
      <c r="K19" s="101">
        <v>70.0</v>
      </c>
      <c r="L19" s="96"/>
      <c r="M19" s="96">
        <f t="shared" si="2"/>
        <v>23.33333333</v>
      </c>
      <c r="N19" s="96"/>
      <c r="O19" s="96"/>
      <c r="P19" s="96"/>
      <c r="Q19" s="96"/>
      <c r="R19" s="96">
        <f t="shared" si="3"/>
        <v>0</v>
      </c>
      <c r="S19" s="97"/>
      <c r="T19" s="98">
        <f t="shared" si="4"/>
        <v>9.333333333</v>
      </c>
      <c r="U19" s="99">
        <f t="shared" si="5"/>
        <v>9.333333333</v>
      </c>
      <c r="V19" s="100" t="str">
        <f t="shared" si="6"/>
        <v>E</v>
      </c>
      <c r="W19" s="97" t="s">
        <v>39</v>
      </c>
      <c r="X19" s="96">
        <v>0.0</v>
      </c>
      <c r="Y19" s="98">
        <f>IF(T13&gt;0,((E19/T13)*((E13/U13)*100))+((I19/T13)*((I13/U13)*100))+((M19/T13)*((M13/U13)*100))+((N19/T13)*((N13/U13)*100))+((O19/T13)*((O13/U13)*100))+(IF((R19/T13)*((R13/U13)*100)&gt;(S19/T13)*((R13/U13)*100),(R19/T13)*((R13/U13)*100),(S19/T13)*((R13/U13)*100))))</f>
        <v>9.333333333</v>
      </c>
      <c r="Z19" s="59"/>
    </row>
    <row r="20" ht="20.25" customHeight="1">
      <c r="A20" s="90" t="s">
        <v>49</v>
      </c>
      <c r="B20" s="91">
        <v>2.21200361E8</v>
      </c>
      <c r="C20" s="92"/>
      <c r="D20" s="93" t="s">
        <v>122</v>
      </c>
      <c r="E20" s="94"/>
      <c r="F20" s="94"/>
      <c r="G20" s="95">
        <v>100.0</v>
      </c>
      <c r="H20" s="94"/>
      <c r="I20" s="96">
        <f t="shared" si="1"/>
        <v>33.33333333</v>
      </c>
      <c r="J20" s="96"/>
      <c r="K20" s="95">
        <v>100.0</v>
      </c>
      <c r="L20" s="96"/>
      <c r="M20" s="96">
        <f t="shared" si="2"/>
        <v>33.33333333</v>
      </c>
      <c r="N20" s="96"/>
      <c r="O20" s="96"/>
      <c r="P20" s="95">
        <v>100.0</v>
      </c>
      <c r="Q20" s="96"/>
      <c r="R20" s="96">
        <f t="shared" si="3"/>
        <v>50</v>
      </c>
      <c r="S20" s="97"/>
      <c r="T20" s="98">
        <f t="shared" si="4"/>
        <v>28.33333333</v>
      </c>
      <c r="U20" s="99">
        <f t="shared" si="5"/>
        <v>28.33333333</v>
      </c>
      <c r="V20" s="100" t="str">
        <f t="shared" si="6"/>
        <v>E</v>
      </c>
      <c r="W20" s="97" t="s">
        <v>39</v>
      </c>
      <c r="X20" s="96">
        <v>0.0</v>
      </c>
      <c r="Y20" s="98">
        <f>IF(T13&gt;0,((E20/T13)*((E13/U13)*100))+((I20/T13)*((I13/U13)*100))+((M20/T13)*((M13/U13)*100))+((N20/T13)*((N13/U13)*100))+((O20/T13)*((O13/U13)*100))+(IF((R20/T13)*((R13/U13)*100)&gt;(S20/T13)*((R13/U13)*100),(R20/T13)*((R13/U13)*100),(S20/T13)*((R13/U13)*100))))</f>
        <v>28.33333333</v>
      </c>
      <c r="Z20" s="59"/>
    </row>
    <row r="21" ht="20.25" customHeight="1">
      <c r="A21" s="90" t="s">
        <v>51</v>
      </c>
      <c r="B21" s="91">
        <v>2.21200365E8</v>
      </c>
      <c r="C21" s="92"/>
      <c r="D21" s="93" t="s">
        <v>123</v>
      </c>
      <c r="E21" s="94"/>
      <c r="F21" s="94"/>
      <c r="G21" s="95">
        <v>90.0</v>
      </c>
      <c r="H21" s="94"/>
      <c r="I21" s="96">
        <f t="shared" si="1"/>
        <v>30</v>
      </c>
      <c r="J21" s="96"/>
      <c r="K21" s="101">
        <v>90.0</v>
      </c>
      <c r="L21" s="96"/>
      <c r="M21" s="96">
        <f t="shared" si="2"/>
        <v>30</v>
      </c>
      <c r="N21" s="96"/>
      <c r="O21" s="96"/>
      <c r="P21" s="101">
        <v>90.0</v>
      </c>
      <c r="Q21" s="96"/>
      <c r="R21" s="96">
        <f t="shared" si="3"/>
        <v>45</v>
      </c>
      <c r="S21" s="97"/>
      <c r="T21" s="98">
        <f t="shared" si="4"/>
        <v>25.5</v>
      </c>
      <c r="U21" s="99">
        <f t="shared" si="5"/>
        <v>25.5</v>
      </c>
      <c r="V21" s="100" t="str">
        <f t="shared" si="6"/>
        <v>E</v>
      </c>
      <c r="W21" s="97" t="s">
        <v>39</v>
      </c>
      <c r="X21" s="96">
        <v>0.0</v>
      </c>
      <c r="Y21" s="98">
        <f>IF(T13&gt;0,((E21/T13)*((E13/U13)*100))+((I21/T13)*((I13/U13)*100))+((M21/T13)*((M13/U13)*100))+((N21/T13)*((N13/U13)*100))+((O21/T13)*((O13/U13)*100))+(IF((R21/T13)*((R13/U13)*100)&gt;(S21/T13)*((R13/U13)*100),(R21/T13)*((R13/U13)*100),(S21/T13)*((R13/U13)*100))))</f>
        <v>25.5</v>
      </c>
      <c r="Z21" s="59"/>
    </row>
    <row r="22" ht="20.25" customHeight="1">
      <c r="A22" s="90" t="s">
        <v>53</v>
      </c>
      <c r="B22" s="91">
        <v>2.21200369E8</v>
      </c>
      <c r="C22" s="92"/>
      <c r="D22" s="93" t="s">
        <v>124</v>
      </c>
      <c r="E22" s="94"/>
      <c r="F22" s="94"/>
      <c r="G22" s="95">
        <v>100.0</v>
      </c>
      <c r="H22" s="94"/>
      <c r="I22" s="96">
        <f t="shared" si="1"/>
        <v>33.33333333</v>
      </c>
      <c r="J22" s="96"/>
      <c r="K22" s="95">
        <v>100.0</v>
      </c>
      <c r="L22" s="96"/>
      <c r="M22" s="96">
        <f t="shared" si="2"/>
        <v>33.33333333</v>
      </c>
      <c r="N22" s="96"/>
      <c r="O22" s="96"/>
      <c r="P22" s="95">
        <v>100.0</v>
      </c>
      <c r="Q22" s="96"/>
      <c r="R22" s="96">
        <f t="shared" si="3"/>
        <v>50</v>
      </c>
      <c r="S22" s="97"/>
      <c r="T22" s="98">
        <f t="shared" si="4"/>
        <v>28.33333333</v>
      </c>
      <c r="U22" s="99">
        <f t="shared" si="5"/>
        <v>28.33333333</v>
      </c>
      <c r="V22" s="100" t="str">
        <f t="shared" si="6"/>
        <v>E</v>
      </c>
      <c r="W22" s="97" t="s">
        <v>39</v>
      </c>
      <c r="X22" s="96">
        <v>0.0</v>
      </c>
      <c r="Y22" s="98">
        <f>IF(T13&gt;0,((E22/T13)*((E13/U13)*100))+((I22/T13)*((I13/U13)*100))+((M22/T13)*((M13/U13)*100))+((N22/T13)*((N13/U13)*100))+((O22/T13)*((O13/U13)*100))+(IF((R22/T13)*((R13/U13)*100)&gt;(S22/T13)*((R13/U13)*100),(R22/T13)*((R13/U13)*100),(S22/T13)*((R13/U13)*100))))</f>
        <v>28.33333333</v>
      </c>
      <c r="Z22" s="59"/>
    </row>
    <row r="23" ht="20.25" customHeight="1">
      <c r="A23" s="90" t="s">
        <v>55</v>
      </c>
      <c r="B23" s="91">
        <v>2.2120037E8</v>
      </c>
      <c r="C23" s="92"/>
      <c r="D23" s="93" t="s">
        <v>125</v>
      </c>
      <c r="E23" s="94"/>
      <c r="F23" s="94"/>
      <c r="G23" s="95">
        <v>100.0</v>
      </c>
      <c r="H23" s="94"/>
      <c r="I23" s="96">
        <f t="shared" si="1"/>
        <v>33.33333333</v>
      </c>
      <c r="J23" s="96"/>
      <c r="K23" s="95">
        <v>100.0</v>
      </c>
      <c r="L23" s="96"/>
      <c r="M23" s="96">
        <f t="shared" si="2"/>
        <v>33.33333333</v>
      </c>
      <c r="N23" s="96"/>
      <c r="O23" s="96"/>
      <c r="P23" s="95">
        <v>100.0</v>
      </c>
      <c r="Q23" s="96"/>
      <c r="R23" s="96">
        <f t="shared" si="3"/>
        <v>50</v>
      </c>
      <c r="S23" s="97"/>
      <c r="T23" s="98">
        <f t="shared" si="4"/>
        <v>28.33333333</v>
      </c>
      <c r="U23" s="99">
        <f t="shared" si="5"/>
        <v>28.33333333</v>
      </c>
      <c r="V23" s="100" t="str">
        <f t="shared" si="6"/>
        <v>E</v>
      </c>
      <c r="W23" s="97" t="s">
        <v>39</v>
      </c>
      <c r="X23" s="96">
        <v>0.0</v>
      </c>
      <c r="Y23" s="98">
        <f>IF(T13&gt;0,((E23/T13)*((E13/U13)*100))+((I23/T13)*((I13/U13)*100))+((M23/T13)*((M13/U13)*100))+((N23/T13)*((N13/U13)*100))+((O23/T13)*((O13/U13)*100))+(IF((R23/T13)*((R13/U13)*100)&gt;(S23/T13)*((R13/U13)*100),(R23/T13)*((R13/U13)*100),(S23/T13)*((R13/U13)*100))))</f>
        <v>28.33333333</v>
      </c>
      <c r="Z23" s="59"/>
    </row>
    <row r="24" ht="20.25" customHeight="1">
      <c r="A24" s="90" t="s">
        <v>57</v>
      </c>
      <c r="B24" s="91">
        <v>2.21200374E8</v>
      </c>
      <c r="C24" s="92"/>
      <c r="D24" s="93" t="s">
        <v>126</v>
      </c>
      <c r="E24" s="94"/>
      <c r="F24" s="94"/>
      <c r="G24" s="95">
        <v>100.0</v>
      </c>
      <c r="H24" s="94"/>
      <c r="I24" s="96">
        <f t="shared" si="1"/>
        <v>33.33333333</v>
      </c>
      <c r="J24" s="96"/>
      <c r="K24" s="95">
        <v>100.0</v>
      </c>
      <c r="L24" s="96"/>
      <c r="M24" s="96">
        <f t="shared" si="2"/>
        <v>33.33333333</v>
      </c>
      <c r="N24" s="96"/>
      <c r="O24" s="96"/>
      <c r="P24" s="95">
        <v>100.0</v>
      </c>
      <c r="Q24" s="96"/>
      <c r="R24" s="96">
        <f t="shared" si="3"/>
        <v>50</v>
      </c>
      <c r="S24" s="97"/>
      <c r="T24" s="98">
        <f t="shared" si="4"/>
        <v>28.33333333</v>
      </c>
      <c r="U24" s="99">
        <f t="shared" si="5"/>
        <v>28.33333333</v>
      </c>
      <c r="V24" s="100" t="str">
        <f t="shared" si="6"/>
        <v>E</v>
      </c>
      <c r="W24" s="97" t="s">
        <v>39</v>
      </c>
      <c r="X24" s="96">
        <v>0.0</v>
      </c>
      <c r="Y24" s="98">
        <f>IF(T13&gt;0,((E24/T13)*((E13/U13)*100))+((I24/T13)*((I13/U13)*100))+((M24/T13)*((M13/U13)*100))+((N24/T13)*((N13/U13)*100))+((O24/T13)*((O13/U13)*100))+(IF((R24/T13)*((R13/U13)*100)&gt;(S24/T13)*((R13/U13)*100),(R24/T13)*((R13/U13)*100),(S24/T13)*((R13/U13)*100))))</f>
        <v>28.33333333</v>
      </c>
      <c r="Z24" s="59"/>
    </row>
    <row r="25" ht="20.25" customHeight="1">
      <c r="A25" s="90" t="s">
        <v>59</v>
      </c>
      <c r="B25" s="91">
        <v>2.21200375E8</v>
      </c>
      <c r="C25" s="92"/>
      <c r="D25" s="93" t="s">
        <v>127</v>
      </c>
      <c r="E25" s="94"/>
      <c r="F25" s="94"/>
      <c r="G25" s="95">
        <v>100.0</v>
      </c>
      <c r="H25" s="94"/>
      <c r="I25" s="96">
        <f t="shared" si="1"/>
        <v>33.33333333</v>
      </c>
      <c r="J25" s="96"/>
      <c r="K25" s="95">
        <v>100.0</v>
      </c>
      <c r="L25" s="96"/>
      <c r="M25" s="96">
        <f t="shared" si="2"/>
        <v>33.33333333</v>
      </c>
      <c r="N25" s="96"/>
      <c r="O25" s="96"/>
      <c r="P25" s="95">
        <v>100.0</v>
      </c>
      <c r="Q25" s="96"/>
      <c r="R25" s="96">
        <f t="shared" si="3"/>
        <v>50</v>
      </c>
      <c r="S25" s="97"/>
      <c r="T25" s="98">
        <f t="shared" si="4"/>
        <v>28.33333333</v>
      </c>
      <c r="U25" s="99">
        <f t="shared" si="5"/>
        <v>28.33333333</v>
      </c>
      <c r="V25" s="100" t="str">
        <f t="shared" si="6"/>
        <v>E</v>
      </c>
      <c r="W25" s="97" t="s">
        <v>39</v>
      </c>
      <c r="X25" s="96">
        <v>0.0</v>
      </c>
      <c r="Y25" s="98">
        <f>IF(T13&gt;0,((E25/T13)*((E13/U13)*100))+((I25/T13)*((I13/U13)*100))+((M25/T13)*((M13/U13)*100))+((N25/T13)*((N13/U13)*100))+((O25/T13)*((O13/U13)*100))+(IF((R25/T13)*((R13/U13)*100)&gt;(S25/T13)*((R13/U13)*100),(R25/T13)*((R13/U13)*100),(S25/T13)*((R13/U13)*100))))</f>
        <v>28.33333333</v>
      </c>
      <c r="Z25" s="59"/>
    </row>
    <row r="26" ht="20.25" customHeight="1">
      <c r="A26" s="90" t="s">
        <v>61</v>
      </c>
      <c r="B26" s="91">
        <v>2.21200377E8</v>
      </c>
      <c r="C26" s="92"/>
      <c r="D26" s="93" t="s">
        <v>128</v>
      </c>
      <c r="E26" s="94"/>
      <c r="F26" s="94"/>
      <c r="G26" s="95">
        <v>90.0</v>
      </c>
      <c r="H26" s="94"/>
      <c r="I26" s="96">
        <f t="shared" si="1"/>
        <v>30</v>
      </c>
      <c r="J26" s="96"/>
      <c r="K26" s="95">
        <v>100.0</v>
      </c>
      <c r="L26" s="96"/>
      <c r="M26" s="96">
        <f t="shared" si="2"/>
        <v>33.33333333</v>
      </c>
      <c r="N26" s="96"/>
      <c r="O26" s="96"/>
      <c r="P26" s="95">
        <v>100.0</v>
      </c>
      <c r="Q26" s="96"/>
      <c r="R26" s="96">
        <f t="shared" si="3"/>
        <v>50</v>
      </c>
      <c r="S26" s="97"/>
      <c r="T26" s="98">
        <f t="shared" si="4"/>
        <v>27.66666667</v>
      </c>
      <c r="U26" s="99">
        <f t="shared" si="5"/>
        <v>27.66666667</v>
      </c>
      <c r="V26" s="100" t="str">
        <f t="shared" si="6"/>
        <v>E</v>
      </c>
      <c r="W26" s="97" t="s">
        <v>39</v>
      </c>
      <c r="X26" s="96">
        <v>0.0</v>
      </c>
      <c r="Y26" s="98">
        <f>IF(T13&gt;0,((E26/T13)*((E13/U13)*100))+((I26/T13)*((I13/U13)*100))+((M26/T13)*((M13/U13)*100))+((N26/T13)*((N13/U13)*100))+((O26/T13)*((O13/U13)*100))+(IF((R26/T13)*((R13/U13)*100)&gt;(S26/T13)*((R13/U13)*100),(R26/T13)*((R13/U13)*100),(S26/T13)*((R13/U13)*100))))</f>
        <v>27.66666667</v>
      </c>
      <c r="Z26" s="59"/>
    </row>
    <row r="27" ht="20.25" customHeight="1">
      <c r="A27" s="90" t="s">
        <v>63</v>
      </c>
      <c r="B27" s="91">
        <v>2.2120038E8</v>
      </c>
      <c r="C27" s="92"/>
      <c r="D27" s="93" t="s">
        <v>129</v>
      </c>
      <c r="E27" s="94"/>
      <c r="F27" s="94"/>
      <c r="G27" s="95">
        <v>80.0</v>
      </c>
      <c r="H27" s="94"/>
      <c r="I27" s="96">
        <f t="shared" si="1"/>
        <v>26.66666667</v>
      </c>
      <c r="J27" s="96"/>
      <c r="K27" s="101">
        <v>80.0</v>
      </c>
      <c r="L27" s="96"/>
      <c r="M27" s="96">
        <f t="shared" si="2"/>
        <v>26.66666667</v>
      </c>
      <c r="N27" s="96"/>
      <c r="O27" s="96"/>
      <c r="P27" s="101">
        <v>80.0</v>
      </c>
      <c r="Q27" s="96"/>
      <c r="R27" s="96">
        <f t="shared" si="3"/>
        <v>40</v>
      </c>
      <c r="S27" s="97"/>
      <c r="T27" s="98">
        <f t="shared" si="4"/>
        <v>22.66666667</v>
      </c>
      <c r="U27" s="99">
        <f t="shared" si="5"/>
        <v>22.66666667</v>
      </c>
      <c r="V27" s="100" t="str">
        <f t="shared" si="6"/>
        <v>E</v>
      </c>
      <c r="W27" s="97" t="s">
        <v>39</v>
      </c>
      <c r="X27" s="96">
        <v>0.0</v>
      </c>
      <c r="Y27" s="98">
        <f>IF(T13&gt;0,((E27/T13)*((E13/U13)*100))+((I27/T13)*((I13/U13)*100))+((M27/T13)*((M13/U13)*100))+((N27/T13)*((N13/U13)*100))+((O27/T13)*((O13/U13)*100))+(IF((R27/T13)*((R13/U13)*100)&gt;(S27/T13)*((R13/U13)*100),(R27/T13)*((R13/U13)*100),(S27/T13)*((R13/U13)*100))))</f>
        <v>22.66666667</v>
      </c>
      <c r="Z27" s="59"/>
    </row>
    <row r="28" ht="20.25" customHeight="1">
      <c r="A28" s="90" t="s">
        <v>65</v>
      </c>
      <c r="B28" s="91">
        <v>2.21200382E8</v>
      </c>
      <c r="C28" s="92"/>
      <c r="D28" s="93" t="s">
        <v>130</v>
      </c>
      <c r="E28" s="94"/>
      <c r="F28" s="94"/>
      <c r="G28" s="95">
        <v>100.0</v>
      </c>
      <c r="H28" s="94"/>
      <c r="I28" s="96">
        <f t="shared" si="1"/>
        <v>33.33333333</v>
      </c>
      <c r="J28" s="96"/>
      <c r="K28" s="95">
        <v>100.0</v>
      </c>
      <c r="L28" s="96"/>
      <c r="M28" s="96">
        <f t="shared" si="2"/>
        <v>33.33333333</v>
      </c>
      <c r="N28" s="96"/>
      <c r="O28" s="96"/>
      <c r="P28" s="95">
        <v>100.0</v>
      </c>
      <c r="Q28" s="96"/>
      <c r="R28" s="96">
        <f t="shared" si="3"/>
        <v>50</v>
      </c>
      <c r="S28" s="97"/>
      <c r="T28" s="98">
        <f t="shared" si="4"/>
        <v>28.33333333</v>
      </c>
      <c r="U28" s="99">
        <f t="shared" si="5"/>
        <v>28.33333333</v>
      </c>
      <c r="V28" s="100" t="str">
        <f t="shared" si="6"/>
        <v>E</v>
      </c>
      <c r="W28" s="97" t="s">
        <v>39</v>
      </c>
      <c r="X28" s="96">
        <v>0.0</v>
      </c>
      <c r="Y28" s="98">
        <f>IF(T13&gt;0,((E28/T13)*((E13/U13)*100))+((I28/T13)*((I13/U13)*100))+((M28/T13)*((M13/U13)*100))+((N28/T13)*((N13/U13)*100))+((O28/T13)*((O13/U13)*100))+(IF((R28/T13)*((R13/U13)*100)&gt;(S28/T13)*((R13/U13)*100),(R28/T13)*((R13/U13)*100),(S28/T13)*((R13/U13)*100))))</f>
        <v>28.33333333</v>
      </c>
      <c r="Z28" s="59"/>
    </row>
    <row r="29" ht="20.25" customHeight="1">
      <c r="A29" s="90" t="s">
        <v>67</v>
      </c>
      <c r="B29" s="91">
        <v>2.21200383E8</v>
      </c>
      <c r="C29" s="92"/>
      <c r="D29" s="93" t="s">
        <v>131</v>
      </c>
      <c r="E29" s="94"/>
      <c r="F29" s="94"/>
      <c r="G29" s="95">
        <v>100.0</v>
      </c>
      <c r="H29" s="94"/>
      <c r="I29" s="96">
        <f t="shared" si="1"/>
        <v>33.33333333</v>
      </c>
      <c r="J29" s="96"/>
      <c r="K29" s="95">
        <v>100.0</v>
      </c>
      <c r="L29" s="96"/>
      <c r="M29" s="96">
        <f t="shared" si="2"/>
        <v>33.33333333</v>
      </c>
      <c r="N29" s="96"/>
      <c r="O29" s="96"/>
      <c r="P29" s="95">
        <v>100.0</v>
      </c>
      <c r="Q29" s="96"/>
      <c r="R29" s="96">
        <f t="shared" si="3"/>
        <v>50</v>
      </c>
      <c r="S29" s="97"/>
      <c r="T29" s="98">
        <f t="shared" si="4"/>
        <v>28.33333333</v>
      </c>
      <c r="U29" s="99">
        <f t="shared" si="5"/>
        <v>28.33333333</v>
      </c>
      <c r="V29" s="100" t="str">
        <f t="shared" si="6"/>
        <v>E</v>
      </c>
      <c r="W29" s="97" t="s">
        <v>39</v>
      </c>
      <c r="X29" s="96">
        <v>0.0</v>
      </c>
      <c r="Y29" s="98">
        <f>IF(T13&gt;0,((E29/T13)*((E13/U13)*100))+((I29/T13)*((I13/U13)*100))+((M29/T13)*((M13/U13)*100))+((N29/T13)*((N13/U13)*100))+((O29/T13)*((O13/U13)*100))+(IF((R29/T13)*((R13/U13)*100)&gt;(S29/T13)*((R13/U13)*100),(R29/T13)*((R13/U13)*100),(S29/T13)*((R13/U13)*100))))</f>
        <v>28.33333333</v>
      </c>
      <c r="Z29" s="59"/>
    </row>
    <row r="30" ht="20.25" customHeight="1">
      <c r="A30" s="90" t="s">
        <v>69</v>
      </c>
      <c r="B30" s="91">
        <v>2.21200384E8</v>
      </c>
      <c r="C30" s="92"/>
      <c r="D30" s="93" t="s">
        <v>132</v>
      </c>
      <c r="E30" s="94"/>
      <c r="F30" s="94"/>
      <c r="G30" s="95">
        <v>100.0</v>
      </c>
      <c r="H30" s="94"/>
      <c r="I30" s="96">
        <f t="shared" si="1"/>
        <v>33.33333333</v>
      </c>
      <c r="J30" s="96"/>
      <c r="K30" s="95">
        <v>100.0</v>
      </c>
      <c r="L30" s="96"/>
      <c r="M30" s="96">
        <f t="shared" si="2"/>
        <v>33.33333333</v>
      </c>
      <c r="N30" s="96"/>
      <c r="O30" s="96"/>
      <c r="P30" s="95">
        <v>100.0</v>
      </c>
      <c r="Q30" s="96"/>
      <c r="R30" s="96">
        <f t="shared" si="3"/>
        <v>50</v>
      </c>
      <c r="S30" s="97"/>
      <c r="T30" s="98">
        <f t="shared" si="4"/>
        <v>28.33333333</v>
      </c>
      <c r="U30" s="99">
        <f t="shared" si="5"/>
        <v>28.33333333</v>
      </c>
      <c r="V30" s="100" t="str">
        <f t="shared" si="6"/>
        <v>E</v>
      </c>
      <c r="W30" s="97" t="s">
        <v>39</v>
      </c>
      <c r="X30" s="96">
        <v>0.0</v>
      </c>
      <c r="Y30" s="98">
        <f>IF(T13&gt;0,((E30/T13)*((E13/U13)*100))+((I30/T13)*((I13/U13)*100))+((M30/T13)*((M13/U13)*100))+((N30/T13)*((N13/U13)*100))+((O30/T13)*((O13/U13)*100))+(IF((R30/T13)*((R13/U13)*100)&gt;(S30/T13)*((R13/U13)*100),(R30/T13)*((R13/U13)*100),(S30/T13)*((R13/U13)*100))))</f>
        <v>28.33333333</v>
      </c>
      <c r="Z30" s="59"/>
    </row>
    <row r="31" ht="20.25" customHeight="1">
      <c r="A31" s="90" t="s">
        <v>71</v>
      </c>
      <c r="B31" s="102">
        <v>2.21200385E8</v>
      </c>
      <c r="C31" s="92"/>
      <c r="D31" s="103" t="s">
        <v>133</v>
      </c>
      <c r="E31" s="94"/>
      <c r="F31" s="94"/>
      <c r="G31" s="95">
        <v>100.0</v>
      </c>
      <c r="H31" s="94"/>
      <c r="I31" s="96">
        <f t="shared" si="1"/>
        <v>33.33333333</v>
      </c>
      <c r="J31" s="96"/>
      <c r="K31" s="95">
        <v>100.0</v>
      </c>
      <c r="L31" s="96"/>
      <c r="M31" s="96">
        <f t="shared" si="2"/>
        <v>33.33333333</v>
      </c>
      <c r="N31" s="96"/>
      <c r="O31" s="96"/>
      <c r="P31" s="95">
        <v>100.0</v>
      </c>
      <c r="Q31" s="96"/>
      <c r="R31" s="96">
        <f t="shared" si="3"/>
        <v>50</v>
      </c>
      <c r="S31" s="97"/>
      <c r="T31" s="98">
        <f t="shared" si="4"/>
        <v>28.33333333</v>
      </c>
      <c r="U31" s="99">
        <f t="shared" si="5"/>
        <v>28.33333333</v>
      </c>
      <c r="V31" s="100" t="str">
        <f t="shared" si="6"/>
        <v>E</v>
      </c>
      <c r="W31" s="97" t="s">
        <v>39</v>
      </c>
      <c r="X31" s="96">
        <v>0.0</v>
      </c>
      <c r="Y31" s="98">
        <f>IF(T13&gt;0,((E31/T13)*((E13/U13)*100))+((I31/T13)*((I13/U13)*100))+((M31/T13)*((M13/U13)*100))+((N31/T13)*((N13/U13)*100))+((O31/T13)*((O13/U13)*100))+(IF((R31/T13)*((R13/U13)*100)&gt;(S31/T13)*((R13/U13)*100),(R31/T13)*((R13/U13)*100),(S31/T13)*((R13/U13)*100))))</f>
        <v>28.33333333</v>
      </c>
      <c r="Z31" s="59"/>
    </row>
    <row r="32" ht="20.25" customHeight="1">
      <c r="A32" s="90" t="s">
        <v>73</v>
      </c>
      <c r="B32" s="91">
        <v>2.21200386E8</v>
      </c>
      <c r="C32" s="92"/>
      <c r="D32" s="93" t="s">
        <v>134</v>
      </c>
      <c r="E32" s="94"/>
      <c r="F32" s="94"/>
      <c r="G32" s="95">
        <v>70.0</v>
      </c>
      <c r="H32" s="94"/>
      <c r="I32" s="96">
        <f t="shared" si="1"/>
        <v>23.33333333</v>
      </c>
      <c r="J32" s="96"/>
      <c r="K32" s="101">
        <v>70.0</v>
      </c>
      <c r="L32" s="96"/>
      <c r="M32" s="96">
        <f t="shared" si="2"/>
        <v>23.33333333</v>
      </c>
      <c r="N32" s="96"/>
      <c r="O32" s="96"/>
      <c r="P32" s="96"/>
      <c r="Q32" s="96"/>
      <c r="R32" s="96">
        <f t="shared" si="3"/>
        <v>0</v>
      </c>
      <c r="S32" s="97"/>
      <c r="T32" s="98">
        <f t="shared" si="4"/>
        <v>9.333333333</v>
      </c>
      <c r="U32" s="99">
        <f t="shared" si="5"/>
        <v>9.333333333</v>
      </c>
      <c r="V32" s="100" t="str">
        <f t="shared" si="6"/>
        <v>E</v>
      </c>
      <c r="W32" s="97" t="s">
        <v>39</v>
      </c>
      <c r="X32" s="96">
        <v>0.0</v>
      </c>
      <c r="Y32" s="98">
        <f>IF(T13&gt;0,((E32/T13)*((E13/U13)*100))+((I32/T13)*((I13/U13)*100))+((M32/T13)*((M13/U13)*100))+((N32/T13)*((N13/U13)*100))+((O32/T13)*((O13/U13)*100))+(IF((R32/T13)*((R13/U13)*100)&gt;(S32/T13)*((R13/U13)*100),(R32/T13)*((R13/U13)*100),(S32/T13)*((R13/U13)*100))))</f>
        <v>9.333333333</v>
      </c>
      <c r="Z32" s="59"/>
    </row>
    <row r="33" ht="20.25" customHeight="1">
      <c r="A33" s="90" t="s">
        <v>75</v>
      </c>
      <c r="B33" s="91">
        <v>2.21200387E8</v>
      </c>
      <c r="C33" s="92"/>
      <c r="D33" s="93" t="s">
        <v>135</v>
      </c>
      <c r="E33" s="94"/>
      <c r="F33" s="94"/>
      <c r="G33" s="95">
        <v>100.0</v>
      </c>
      <c r="H33" s="94"/>
      <c r="I33" s="96">
        <f t="shared" si="1"/>
        <v>33.33333333</v>
      </c>
      <c r="J33" s="96"/>
      <c r="K33" s="95">
        <v>100.0</v>
      </c>
      <c r="L33" s="96"/>
      <c r="M33" s="96">
        <f t="shared" si="2"/>
        <v>33.33333333</v>
      </c>
      <c r="N33" s="96"/>
      <c r="O33" s="96"/>
      <c r="P33" s="95">
        <v>100.0</v>
      </c>
      <c r="Q33" s="96"/>
      <c r="R33" s="96">
        <f t="shared" si="3"/>
        <v>50</v>
      </c>
      <c r="S33" s="97"/>
      <c r="T33" s="98">
        <f t="shared" si="4"/>
        <v>28.33333333</v>
      </c>
      <c r="U33" s="99">
        <f t="shared" si="5"/>
        <v>28.33333333</v>
      </c>
      <c r="V33" s="100" t="str">
        <f t="shared" si="6"/>
        <v>E</v>
      </c>
      <c r="W33" s="97" t="s">
        <v>39</v>
      </c>
      <c r="X33" s="96">
        <v>0.0</v>
      </c>
      <c r="Y33" s="98">
        <f>IF(T13&gt;0,((E33/T13)*((E13/U13)*100))+((I33/T13)*((I13/U13)*100))+((M33/T13)*((M13/U13)*100))+((N33/T13)*((N13/U13)*100))+((O33/T13)*((O13/U13)*100))+(IF((R33/T13)*((R13/U13)*100)&gt;(S33/T13)*((R13/U13)*100),(R33/T13)*((R13/U13)*100),(S33/T13)*((R13/U13)*100))))</f>
        <v>28.33333333</v>
      </c>
      <c r="Z33" s="59"/>
    </row>
    <row r="34" ht="20.25" customHeight="1">
      <c r="A34" s="90" t="s">
        <v>77</v>
      </c>
      <c r="B34" s="91">
        <v>2.21200388E8</v>
      </c>
      <c r="C34" s="92"/>
      <c r="D34" s="93" t="s">
        <v>136</v>
      </c>
      <c r="E34" s="94"/>
      <c r="F34" s="94"/>
      <c r="G34" s="95">
        <v>100.0</v>
      </c>
      <c r="H34" s="94"/>
      <c r="I34" s="96">
        <f t="shared" si="1"/>
        <v>33.33333333</v>
      </c>
      <c r="J34" s="96"/>
      <c r="K34" s="95">
        <v>100.0</v>
      </c>
      <c r="L34" s="96"/>
      <c r="M34" s="96">
        <f t="shared" si="2"/>
        <v>33.33333333</v>
      </c>
      <c r="N34" s="96"/>
      <c r="O34" s="96"/>
      <c r="P34" s="95">
        <v>100.0</v>
      </c>
      <c r="Q34" s="96"/>
      <c r="R34" s="96">
        <f t="shared" si="3"/>
        <v>50</v>
      </c>
      <c r="S34" s="97"/>
      <c r="T34" s="98">
        <f t="shared" si="4"/>
        <v>28.33333333</v>
      </c>
      <c r="U34" s="99">
        <f t="shared" si="5"/>
        <v>28.33333333</v>
      </c>
      <c r="V34" s="100" t="str">
        <f t="shared" si="6"/>
        <v>E</v>
      </c>
      <c r="W34" s="97" t="s">
        <v>39</v>
      </c>
      <c r="X34" s="96">
        <v>0.0</v>
      </c>
      <c r="Y34" s="98">
        <f>IF(T13&gt;0,((E34/T13)*((E13/U13)*100))+((I34/T13)*((I13/U13)*100))+((M34/T13)*((M13/U13)*100))+((N34/T13)*((N13/U13)*100))+((O34/T13)*((O13/U13)*100))+(IF((R34/T13)*((R13/U13)*100)&gt;(S34/T13)*((R13/U13)*100),(R34/T13)*((R13/U13)*100),(S34/T13)*((R13/U13)*100))))</f>
        <v>28.33333333</v>
      </c>
      <c r="Z34" s="59"/>
    </row>
    <row r="35" ht="20.25" customHeight="1">
      <c r="A35" s="90" t="s">
        <v>79</v>
      </c>
      <c r="B35" s="91">
        <v>2.21200389E8</v>
      </c>
      <c r="C35" s="92"/>
      <c r="D35" s="93" t="s">
        <v>137</v>
      </c>
      <c r="E35" s="94"/>
      <c r="F35" s="94"/>
      <c r="G35" s="95">
        <v>100.0</v>
      </c>
      <c r="H35" s="94"/>
      <c r="I35" s="96">
        <f t="shared" si="1"/>
        <v>33.33333333</v>
      </c>
      <c r="J35" s="96"/>
      <c r="K35" s="95">
        <v>100.0</v>
      </c>
      <c r="L35" s="96"/>
      <c r="M35" s="96">
        <f t="shared" si="2"/>
        <v>33.33333333</v>
      </c>
      <c r="N35" s="96"/>
      <c r="O35" s="96"/>
      <c r="P35" s="95">
        <v>100.0</v>
      </c>
      <c r="Q35" s="96"/>
      <c r="R35" s="96">
        <f t="shared" si="3"/>
        <v>50</v>
      </c>
      <c r="S35" s="97"/>
      <c r="T35" s="98">
        <f t="shared" si="4"/>
        <v>28.33333333</v>
      </c>
      <c r="U35" s="99">
        <f t="shared" si="5"/>
        <v>28.33333333</v>
      </c>
      <c r="V35" s="100" t="str">
        <f t="shared" si="6"/>
        <v>E</v>
      </c>
      <c r="W35" s="97" t="s">
        <v>39</v>
      </c>
      <c r="X35" s="96">
        <v>0.0</v>
      </c>
      <c r="Y35" s="98">
        <f>IF(T13&gt;0,((E35/T13)*((E13/U13)*100))+((I35/T13)*((I13/U13)*100))+((M35/T13)*((M13/U13)*100))+((N35/T13)*((N13/U13)*100))+((O35/T13)*((O13/U13)*100))+(IF((R35/T13)*((R13/U13)*100)&gt;(S35/T13)*((R13/U13)*100),(R35/T13)*((R13/U13)*100),(S35/T13)*((R13/U13)*100))))</f>
        <v>28.33333333</v>
      </c>
      <c r="Z35" s="59"/>
    </row>
    <row r="36" ht="20.25" customHeight="1">
      <c r="A36" s="90" t="s">
        <v>81</v>
      </c>
      <c r="B36" s="91">
        <v>2.2120039E8</v>
      </c>
      <c r="C36" s="92"/>
      <c r="D36" s="93" t="s">
        <v>138</v>
      </c>
      <c r="E36" s="94"/>
      <c r="F36" s="94"/>
      <c r="G36" s="95">
        <v>90.0</v>
      </c>
      <c r="H36" s="94"/>
      <c r="I36" s="96">
        <f t="shared" si="1"/>
        <v>30</v>
      </c>
      <c r="J36" s="96"/>
      <c r="K36" s="95">
        <v>100.0</v>
      </c>
      <c r="L36" s="96"/>
      <c r="M36" s="96">
        <f t="shared" si="2"/>
        <v>33.33333333</v>
      </c>
      <c r="N36" s="96"/>
      <c r="O36" s="96"/>
      <c r="P36" s="95">
        <v>100.0</v>
      </c>
      <c r="Q36" s="96"/>
      <c r="R36" s="96">
        <f t="shared" si="3"/>
        <v>50</v>
      </c>
      <c r="S36" s="97"/>
      <c r="T36" s="98">
        <f t="shared" si="4"/>
        <v>27.66666667</v>
      </c>
      <c r="U36" s="99">
        <f t="shared" si="5"/>
        <v>27.66666667</v>
      </c>
      <c r="V36" s="100" t="str">
        <f t="shared" si="6"/>
        <v>E</v>
      </c>
      <c r="W36" s="97" t="s">
        <v>39</v>
      </c>
      <c r="X36" s="96">
        <v>0.0</v>
      </c>
      <c r="Y36" s="98">
        <f>IF(T13&gt;0,((E36/T13)*((E13/U13)*100))+((I36/T13)*((I13/U13)*100))+((M36/T13)*((M13/U13)*100))+((N36/T13)*((N13/U13)*100))+((O36/T13)*((O13/U13)*100))+(IF((R36/T13)*((R13/U13)*100)&gt;(S36/T13)*((R13/U13)*100),(R36/T13)*((R13/U13)*100),(S36/T13)*((R13/U13)*100))))</f>
        <v>27.66666667</v>
      </c>
      <c r="Z36" s="59"/>
    </row>
    <row r="37" ht="20.25" customHeight="1">
      <c r="A37" s="90" t="s">
        <v>83</v>
      </c>
      <c r="B37" s="91">
        <v>2.21200391E8</v>
      </c>
      <c r="C37" s="92"/>
      <c r="D37" s="93" t="s">
        <v>139</v>
      </c>
      <c r="E37" s="94"/>
      <c r="F37" s="94"/>
      <c r="G37" s="95">
        <v>100.0</v>
      </c>
      <c r="H37" s="94"/>
      <c r="I37" s="96">
        <f t="shared" si="1"/>
        <v>33.33333333</v>
      </c>
      <c r="J37" s="96"/>
      <c r="K37" s="95">
        <v>100.0</v>
      </c>
      <c r="L37" s="96"/>
      <c r="M37" s="96">
        <f t="shared" si="2"/>
        <v>33.33333333</v>
      </c>
      <c r="N37" s="96"/>
      <c r="O37" s="96"/>
      <c r="P37" s="95">
        <v>100.0</v>
      </c>
      <c r="Q37" s="96"/>
      <c r="R37" s="96">
        <f t="shared" si="3"/>
        <v>50</v>
      </c>
      <c r="S37" s="97"/>
      <c r="T37" s="98">
        <f t="shared" si="4"/>
        <v>28.33333333</v>
      </c>
      <c r="U37" s="99">
        <f t="shared" si="5"/>
        <v>28.33333333</v>
      </c>
      <c r="V37" s="100" t="str">
        <f t="shared" si="6"/>
        <v>E</v>
      </c>
      <c r="W37" s="97" t="s">
        <v>39</v>
      </c>
      <c r="X37" s="96">
        <v>0.0</v>
      </c>
      <c r="Y37" s="98">
        <f>IF(T13&gt;0,((E37/T13)*((E13/U13)*100))+((I37/T13)*((I13/U13)*100))+((M37/T13)*((M13/U13)*100))+((N37/T13)*((N13/U13)*100))+((O37/T13)*((O13/U13)*100))+(IF((R37/T13)*((R13/U13)*100)&gt;(S37/T13)*((R13/U13)*100),(R37/T13)*((R13/U13)*100),(S37/T13)*((R13/U13)*100))))</f>
        <v>28.33333333</v>
      </c>
      <c r="Z37" s="59"/>
    </row>
    <row r="38" ht="20.25" customHeight="1">
      <c r="A38" s="90" t="s">
        <v>85</v>
      </c>
      <c r="B38" s="91">
        <v>2.21200392E8</v>
      </c>
      <c r="C38" s="92"/>
      <c r="D38" s="93" t="s">
        <v>140</v>
      </c>
      <c r="E38" s="94"/>
      <c r="F38" s="94"/>
      <c r="G38" s="95">
        <v>90.0</v>
      </c>
      <c r="H38" s="94"/>
      <c r="I38" s="96">
        <f t="shared" si="1"/>
        <v>30</v>
      </c>
      <c r="J38" s="96"/>
      <c r="K38" s="95">
        <v>100.0</v>
      </c>
      <c r="L38" s="96"/>
      <c r="M38" s="96">
        <f t="shared" si="2"/>
        <v>33.33333333</v>
      </c>
      <c r="N38" s="96"/>
      <c r="O38" s="96"/>
      <c r="P38" s="95">
        <v>100.0</v>
      </c>
      <c r="Q38" s="96"/>
      <c r="R38" s="96">
        <f t="shared" si="3"/>
        <v>50</v>
      </c>
      <c r="S38" s="97"/>
      <c r="T38" s="98">
        <f t="shared" si="4"/>
        <v>27.66666667</v>
      </c>
      <c r="U38" s="99">
        <f t="shared" si="5"/>
        <v>27.66666667</v>
      </c>
      <c r="V38" s="100" t="str">
        <f t="shared" si="6"/>
        <v>E</v>
      </c>
      <c r="W38" s="97" t="s">
        <v>39</v>
      </c>
      <c r="X38" s="96">
        <v>0.0</v>
      </c>
      <c r="Y38" s="98">
        <f>IF(T13&gt;0,((E38/T13)*((E13/U13)*100))+((I38/T13)*((I13/U13)*100))+((M38/T13)*((M13/U13)*100))+((N38/T13)*((N13/U13)*100))+((O38/T13)*((O13/U13)*100))+(IF((R38/T13)*((R13/U13)*100)&gt;(S38/T13)*((R13/U13)*100),(R38/T13)*((R13/U13)*100),(S38/T13)*((R13/U13)*100))))</f>
        <v>27.66666667</v>
      </c>
      <c r="Z38" s="59"/>
    </row>
    <row r="39" ht="20.25" customHeight="1">
      <c r="A39" s="90" t="s">
        <v>87</v>
      </c>
      <c r="B39" s="91">
        <v>2.21200393E8</v>
      </c>
      <c r="C39" s="92"/>
      <c r="D39" s="93" t="s">
        <v>141</v>
      </c>
      <c r="E39" s="94"/>
      <c r="F39" s="94"/>
      <c r="G39" s="95">
        <v>100.0</v>
      </c>
      <c r="H39" s="94"/>
      <c r="I39" s="96">
        <f t="shared" si="1"/>
        <v>33.33333333</v>
      </c>
      <c r="J39" s="96"/>
      <c r="K39" s="95">
        <v>100.0</v>
      </c>
      <c r="L39" s="96"/>
      <c r="M39" s="96">
        <f t="shared" si="2"/>
        <v>33.33333333</v>
      </c>
      <c r="N39" s="96"/>
      <c r="O39" s="96"/>
      <c r="P39" s="95">
        <v>90.0</v>
      </c>
      <c r="Q39" s="96"/>
      <c r="R39" s="96">
        <f t="shared" si="3"/>
        <v>45</v>
      </c>
      <c r="S39" s="97"/>
      <c r="T39" s="98">
        <f t="shared" si="4"/>
        <v>26.83333333</v>
      </c>
      <c r="U39" s="99">
        <f t="shared" si="5"/>
        <v>26.83333333</v>
      </c>
      <c r="V39" s="100" t="str">
        <f t="shared" si="6"/>
        <v>E</v>
      </c>
      <c r="W39" s="97" t="s">
        <v>39</v>
      </c>
      <c r="X39" s="96">
        <v>0.0</v>
      </c>
      <c r="Y39" s="98">
        <f>IF(T13&gt;0,((E39/T13)*((E13/U13)*100))+((I39/T13)*((I13/U13)*100))+((M39/T13)*((M13/U13)*100))+((N39/T13)*((N13/U13)*100))+((O39/T13)*((O13/U13)*100))+(IF((R39/T13)*((R13/U13)*100)&gt;(S39/T13)*((R13/U13)*100),(R39/T13)*((R13/U13)*100),(S39/T13)*((R13/U13)*100))))</f>
        <v>26.83333333</v>
      </c>
      <c r="Z39" s="59"/>
    </row>
    <row r="40" ht="20.25" customHeight="1">
      <c r="A40" s="90" t="s">
        <v>89</v>
      </c>
      <c r="B40" s="91">
        <v>2.21200394E8</v>
      </c>
      <c r="C40" s="92"/>
      <c r="D40" s="93" t="s">
        <v>142</v>
      </c>
      <c r="E40" s="94"/>
      <c r="F40" s="94"/>
      <c r="G40" s="95">
        <v>100.0</v>
      </c>
      <c r="H40" s="94"/>
      <c r="I40" s="96">
        <f t="shared" si="1"/>
        <v>33.33333333</v>
      </c>
      <c r="J40" s="96"/>
      <c r="K40" s="95">
        <v>100.0</v>
      </c>
      <c r="L40" s="96"/>
      <c r="M40" s="96">
        <f t="shared" si="2"/>
        <v>33.33333333</v>
      </c>
      <c r="N40" s="96"/>
      <c r="O40" s="96"/>
      <c r="P40" s="95">
        <v>100.0</v>
      </c>
      <c r="Q40" s="96"/>
      <c r="R40" s="96">
        <f t="shared" si="3"/>
        <v>50</v>
      </c>
      <c r="S40" s="97"/>
      <c r="T40" s="98">
        <f t="shared" si="4"/>
        <v>28.33333333</v>
      </c>
      <c r="U40" s="99">
        <f t="shared" si="5"/>
        <v>28.33333333</v>
      </c>
      <c r="V40" s="100" t="str">
        <f t="shared" si="6"/>
        <v>E</v>
      </c>
      <c r="W40" s="97" t="s">
        <v>39</v>
      </c>
      <c r="X40" s="96">
        <v>0.0</v>
      </c>
      <c r="Y40" s="98">
        <f>IF(T13&gt;0,((E40/T13)*((E13/U13)*100))+((I40/T13)*((I13/U13)*100))+((M40/T13)*((M13/U13)*100))+((N40/T13)*((N13/U13)*100))+((O40/T13)*((O13/U13)*100))+(IF((R40/T13)*((R13/U13)*100)&gt;(S40/T13)*((R13/U13)*100),(R40/T13)*((R13/U13)*100),(S40/T13)*((R13/U13)*100))))</f>
        <v>28.33333333</v>
      </c>
      <c r="Z40" s="59"/>
    </row>
    <row r="41" ht="20.25" customHeight="1">
      <c r="A41" s="90" t="s">
        <v>91</v>
      </c>
      <c r="B41" s="91">
        <v>2.21200395E8</v>
      </c>
      <c r="C41" s="92"/>
      <c r="D41" s="93" t="s">
        <v>143</v>
      </c>
      <c r="E41" s="94"/>
      <c r="F41" s="94"/>
      <c r="G41" s="95">
        <v>80.0</v>
      </c>
      <c r="H41" s="94"/>
      <c r="I41" s="96">
        <f t="shared" si="1"/>
        <v>26.66666667</v>
      </c>
      <c r="J41" s="96"/>
      <c r="K41" s="95">
        <v>85.0</v>
      </c>
      <c r="L41" s="96"/>
      <c r="M41" s="96">
        <f t="shared" si="2"/>
        <v>28.33333333</v>
      </c>
      <c r="N41" s="96"/>
      <c r="O41" s="96"/>
      <c r="P41" s="95">
        <v>80.0</v>
      </c>
      <c r="Q41" s="96"/>
      <c r="R41" s="96">
        <f t="shared" si="3"/>
        <v>40</v>
      </c>
      <c r="S41" s="97"/>
      <c r="T41" s="98">
        <f t="shared" si="4"/>
        <v>23</v>
      </c>
      <c r="U41" s="99">
        <f t="shared" si="5"/>
        <v>23</v>
      </c>
      <c r="V41" s="100" t="str">
        <f t="shared" si="6"/>
        <v>E</v>
      </c>
      <c r="W41" s="97" t="s">
        <v>39</v>
      </c>
      <c r="X41" s="96">
        <v>0.0</v>
      </c>
      <c r="Y41" s="98">
        <f>IF(T13&gt;0,((E41/T13)*((E13/U13)*100))+((I41/T13)*((I13/U13)*100))+((M41/T13)*((M13/U13)*100))+((N41/T13)*((N13/U13)*100))+((O41/T13)*((O13/U13)*100))+(IF((R41/T13)*((R13/U13)*100)&gt;(S41/T13)*((R13/U13)*100),(R41/T13)*((R13/U13)*100),(S41/T13)*((R13/U13)*100))))</f>
        <v>23</v>
      </c>
      <c r="Z41" s="59"/>
    </row>
    <row r="42" ht="20.25" customHeight="1">
      <c r="A42" s="90" t="s">
        <v>93</v>
      </c>
      <c r="B42" s="91">
        <v>2.21200397E8</v>
      </c>
      <c r="C42" s="92"/>
      <c r="D42" s="93" t="s">
        <v>144</v>
      </c>
      <c r="E42" s="94"/>
      <c r="F42" s="94"/>
      <c r="G42" s="95">
        <v>100.0</v>
      </c>
      <c r="H42" s="94"/>
      <c r="I42" s="96">
        <f t="shared" si="1"/>
        <v>33.33333333</v>
      </c>
      <c r="J42" s="96"/>
      <c r="K42" s="95">
        <v>100.0</v>
      </c>
      <c r="L42" s="96"/>
      <c r="M42" s="96">
        <f t="shared" si="2"/>
        <v>33.33333333</v>
      </c>
      <c r="N42" s="96"/>
      <c r="O42" s="96"/>
      <c r="P42" s="95">
        <v>100.0</v>
      </c>
      <c r="Q42" s="96"/>
      <c r="R42" s="96">
        <f t="shared" si="3"/>
        <v>50</v>
      </c>
      <c r="S42" s="97"/>
      <c r="T42" s="98">
        <f t="shared" si="4"/>
        <v>28.33333333</v>
      </c>
      <c r="U42" s="99">
        <f t="shared" si="5"/>
        <v>28.33333333</v>
      </c>
      <c r="V42" s="100" t="str">
        <f t="shared" si="6"/>
        <v>E</v>
      </c>
      <c r="W42" s="97" t="s">
        <v>39</v>
      </c>
      <c r="X42" s="96">
        <v>0.0</v>
      </c>
      <c r="Y42" s="98">
        <f>IF(T13&gt;0,((E42/T13)*((E13/U13)*100))+((I42/T13)*((I13/U13)*100))+((M42/T13)*((M13/U13)*100))+((N42/T13)*((N13/U13)*100))+((O42/T13)*((O13/U13)*100))+(IF((R42/T13)*((R13/U13)*100)&gt;(S42/T13)*((R13/U13)*100),(R42/T13)*((R13/U13)*100),(S42/T13)*((R13/U13)*100))))</f>
        <v>28.33333333</v>
      </c>
      <c r="Z42" s="59"/>
    </row>
    <row r="43" ht="20.25" customHeight="1">
      <c r="A43" s="90" t="s">
        <v>95</v>
      </c>
      <c r="B43" s="91">
        <v>2.21200398E8</v>
      </c>
      <c r="C43" s="92"/>
      <c r="D43" s="93" t="s">
        <v>146</v>
      </c>
      <c r="E43" s="94"/>
      <c r="F43" s="94"/>
      <c r="G43" s="95">
        <v>100.0</v>
      </c>
      <c r="H43" s="94"/>
      <c r="I43" s="96">
        <f t="shared" si="1"/>
        <v>33.33333333</v>
      </c>
      <c r="J43" s="96"/>
      <c r="K43" s="95">
        <v>100.0</v>
      </c>
      <c r="L43" s="96"/>
      <c r="M43" s="96">
        <f t="shared" si="2"/>
        <v>33.33333333</v>
      </c>
      <c r="N43" s="96"/>
      <c r="O43" s="96"/>
      <c r="P43" s="95">
        <v>100.0</v>
      </c>
      <c r="Q43" s="96"/>
      <c r="R43" s="96">
        <f t="shared" si="3"/>
        <v>50</v>
      </c>
      <c r="S43" s="97"/>
      <c r="T43" s="98">
        <f t="shared" si="4"/>
        <v>28.33333333</v>
      </c>
      <c r="U43" s="99">
        <f t="shared" si="5"/>
        <v>28.33333333</v>
      </c>
      <c r="V43" s="100" t="str">
        <f t="shared" si="6"/>
        <v>E</v>
      </c>
      <c r="W43" s="97" t="s">
        <v>39</v>
      </c>
      <c r="X43" s="96">
        <v>0.0</v>
      </c>
      <c r="Y43" s="98">
        <f>IF(T13&gt;0,((E43/T13)*((E13/U13)*100))+((I43/T13)*((I13/U13)*100))+((M43/T13)*((M13/U13)*100))+((N43/T13)*((N13/U13)*100))+((O43/T13)*((O13/U13)*100))+(IF((R43/T13)*((R13/U13)*100)&gt;(S43/T13)*((R13/U13)*100),(R43/T13)*((R13/U13)*100),(S43/T13)*((R13/U13)*100))))</f>
        <v>28.33333333</v>
      </c>
      <c r="Z43" s="59"/>
    </row>
    <row r="44" ht="20.25" customHeight="1">
      <c r="A44" s="90" t="s">
        <v>97</v>
      </c>
      <c r="B44" s="91">
        <v>2.212004E8</v>
      </c>
      <c r="C44" s="92"/>
      <c r="D44" s="93" t="s">
        <v>148</v>
      </c>
      <c r="E44" s="94"/>
      <c r="F44" s="94"/>
      <c r="G44" s="95">
        <v>100.0</v>
      </c>
      <c r="H44" s="94"/>
      <c r="I44" s="96">
        <f t="shared" si="1"/>
        <v>33.33333333</v>
      </c>
      <c r="J44" s="96"/>
      <c r="K44" s="95">
        <v>100.0</v>
      </c>
      <c r="L44" s="96"/>
      <c r="M44" s="96">
        <f t="shared" si="2"/>
        <v>33.33333333</v>
      </c>
      <c r="N44" s="96"/>
      <c r="O44" s="96"/>
      <c r="P44" s="95">
        <v>100.0</v>
      </c>
      <c r="Q44" s="96"/>
      <c r="R44" s="96">
        <f t="shared" si="3"/>
        <v>50</v>
      </c>
      <c r="S44" s="97"/>
      <c r="T44" s="98">
        <f t="shared" si="4"/>
        <v>28.33333333</v>
      </c>
      <c r="U44" s="99">
        <f t="shared" si="5"/>
        <v>28.33333333</v>
      </c>
      <c r="V44" s="100" t="str">
        <f t="shared" si="6"/>
        <v>E</v>
      </c>
      <c r="W44" s="97" t="s">
        <v>39</v>
      </c>
      <c r="X44" s="96">
        <v>0.0</v>
      </c>
      <c r="Y44" s="98">
        <f>IF(T13&gt;0,((E44/T13)*((E13/U13)*100))+((I44/T13)*((I13/U13)*100))+((M44/T13)*((M13/U13)*100))+((N44/T13)*((N13/U13)*100))+((O44/T13)*((O13/U13)*100))+(IF((R44/T13)*((R13/U13)*100)&gt;(S44/T13)*((R13/U13)*100),(R44/T13)*((R13/U13)*100),(S44/T13)*((R13/U13)*100))))</f>
        <v>28.33333333</v>
      </c>
      <c r="Z44" s="59"/>
    </row>
    <row r="45" ht="20.25" customHeight="1">
      <c r="A45" s="90" t="s">
        <v>145</v>
      </c>
      <c r="B45" s="91">
        <v>2.21200401E8</v>
      </c>
      <c r="C45" s="59"/>
      <c r="D45" s="93" t="s">
        <v>150</v>
      </c>
      <c r="E45" s="94"/>
      <c r="F45" s="94"/>
      <c r="G45" s="95">
        <v>100.0</v>
      </c>
      <c r="H45" s="94"/>
      <c r="I45" s="96">
        <f t="shared" si="1"/>
        <v>33.33333333</v>
      </c>
      <c r="J45" s="96"/>
      <c r="K45" s="95">
        <v>100.0</v>
      </c>
      <c r="L45" s="96"/>
      <c r="M45" s="96">
        <f t="shared" si="2"/>
        <v>33.33333333</v>
      </c>
      <c r="N45" s="96"/>
      <c r="O45" s="96"/>
      <c r="P45" s="95">
        <v>100.0</v>
      </c>
      <c r="Q45" s="96"/>
      <c r="R45" s="96">
        <f t="shared" si="3"/>
        <v>50</v>
      </c>
      <c r="S45" s="97"/>
      <c r="T45" s="98">
        <f t="shared" si="4"/>
        <v>28.33333333</v>
      </c>
      <c r="U45" s="99">
        <f t="shared" si="5"/>
        <v>28.33333333</v>
      </c>
      <c r="V45" s="100" t="str">
        <f t="shared" si="6"/>
        <v>E</v>
      </c>
      <c r="W45" s="97" t="s">
        <v>39</v>
      </c>
      <c r="X45" s="96">
        <v>0.0</v>
      </c>
      <c r="Y45" s="98">
        <f>IF(T13&gt;0,((E45/T13)*((E13/U13)*100))+((I45/T13)*((I13/U13)*100))+((M45/T13)*((M13/U13)*100))+((N45/T13)*((N13/U13)*100))+((O45/T13)*((O13/U13)*100))+(IF((R45/T13)*((R13/U13)*100)&gt;(S45/T13)*((R13/U13)*100),(R45/T13)*((R13/U13)*100),(S45/T13)*((R13/U13)*100))))</f>
        <v>28.33333333</v>
      </c>
      <c r="Z45" s="59"/>
    </row>
    <row r="46" ht="14.25" customHeight="1">
      <c r="A46" s="2"/>
      <c r="B46" s="5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3"/>
    </row>
    <row r="47" ht="12.75" customHeight="1">
      <c r="A47" s="2"/>
      <c r="B47" s="2"/>
      <c r="C47" s="2"/>
      <c r="D47" s="53" t="s">
        <v>99</v>
      </c>
      <c r="E47" s="53" t="s">
        <v>100</v>
      </c>
      <c r="F47" s="115" t="s">
        <v>101</v>
      </c>
      <c r="G47" s="116"/>
      <c r="H47" s="54"/>
      <c r="I47" s="2"/>
      <c r="J47" s="54"/>
      <c r="K47" s="54"/>
      <c r="L47" s="54"/>
      <c r="M47" s="2"/>
      <c r="N47" s="2"/>
      <c r="O47" s="2"/>
      <c r="P47" s="2"/>
      <c r="Q47" s="2"/>
      <c r="R47" s="54"/>
      <c r="S47" s="54"/>
      <c r="T47" s="54"/>
      <c r="U47" s="2"/>
      <c r="V47" s="2"/>
      <c r="W47" s="2"/>
      <c r="X47" s="2"/>
      <c r="Y47" s="3"/>
      <c r="Z47" s="2"/>
    </row>
    <row r="48" ht="12.75" customHeight="1">
      <c r="A48" s="2"/>
      <c r="B48" s="2"/>
      <c r="C48" s="2"/>
      <c r="D48" s="55" t="s">
        <v>102</v>
      </c>
      <c r="E48" s="55">
        <f>COUNTIF(V14:V45,"A")</f>
        <v>0</v>
      </c>
      <c r="F48" s="117">
        <f t="shared" ref="F48:F55" si="7">E48/$A$45</f>
        <v>0</v>
      </c>
      <c r="G48" s="116"/>
      <c r="H48" s="54"/>
      <c r="I48" s="2"/>
      <c r="J48" s="118"/>
      <c r="K48" s="118"/>
      <c r="L48" s="118"/>
      <c r="M48" s="2"/>
      <c r="N48" s="2"/>
      <c r="O48" s="2"/>
      <c r="P48" s="2"/>
      <c r="Q48" s="2"/>
      <c r="R48" s="57"/>
      <c r="S48" s="57"/>
      <c r="T48" s="57"/>
      <c r="U48" s="2"/>
      <c r="V48" s="2"/>
      <c r="W48" s="2"/>
      <c r="X48" s="2"/>
      <c r="Y48" s="3"/>
      <c r="Z48" s="2"/>
    </row>
    <row r="49" ht="12.75" customHeight="1">
      <c r="A49" s="2"/>
      <c r="B49" s="2"/>
      <c r="C49" s="2"/>
      <c r="D49" s="55" t="s">
        <v>103</v>
      </c>
      <c r="E49" s="55">
        <f>COUNTIF(V14:V45,"AB")</f>
        <v>0</v>
      </c>
      <c r="F49" s="117">
        <f t="shared" si="7"/>
        <v>0</v>
      </c>
      <c r="G49" s="116"/>
      <c r="H49" s="54"/>
      <c r="I49" s="2"/>
      <c r="J49" s="118"/>
      <c r="K49" s="118"/>
      <c r="L49" s="118"/>
      <c r="M49" s="2"/>
      <c r="N49" s="2"/>
      <c r="O49" s="2"/>
      <c r="P49" s="2"/>
      <c r="Q49" s="2"/>
      <c r="R49" s="57"/>
      <c r="S49" s="57"/>
      <c r="T49" s="57"/>
      <c r="U49" s="2"/>
      <c r="V49" s="2"/>
      <c r="W49" s="2"/>
      <c r="X49" s="2"/>
      <c r="Y49" s="3"/>
      <c r="Z49" s="2"/>
    </row>
    <row r="50" ht="12.75" customHeight="1">
      <c r="A50" s="2"/>
      <c r="B50" s="2"/>
      <c r="C50" s="2"/>
      <c r="D50" s="55" t="s">
        <v>104</v>
      </c>
      <c r="E50" s="55">
        <f>COUNTIF(V14:V45,"B")</f>
        <v>0</v>
      </c>
      <c r="F50" s="117">
        <f t="shared" si="7"/>
        <v>0</v>
      </c>
      <c r="G50" s="116"/>
      <c r="H50" s="54"/>
      <c r="I50" s="2"/>
      <c r="J50" s="118"/>
      <c r="K50" s="118"/>
      <c r="L50" s="118"/>
      <c r="M50" s="2"/>
      <c r="N50" s="2"/>
      <c r="O50" s="2"/>
      <c r="P50" s="2"/>
      <c r="Q50" s="2"/>
      <c r="R50" s="57"/>
      <c r="S50" s="57"/>
      <c r="T50" s="57"/>
      <c r="U50" s="2"/>
      <c r="V50" s="2"/>
      <c r="W50" s="2"/>
      <c r="X50" s="2"/>
      <c r="Y50" s="3"/>
      <c r="Z50" s="2"/>
    </row>
    <row r="51" ht="12.75" customHeight="1">
      <c r="A51" s="2"/>
      <c r="B51" s="2"/>
      <c r="C51" s="2"/>
      <c r="D51" s="55" t="s">
        <v>105</v>
      </c>
      <c r="E51" s="55">
        <f>COUNTIF(V14:V45,"BC")</f>
        <v>0</v>
      </c>
      <c r="F51" s="117">
        <f t="shared" si="7"/>
        <v>0</v>
      </c>
      <c r="G51" s="116"/>
      <c r="H51" s="54"/>
      <c r="I51" s="2"/>
      <c r="J51" s="118"/>
      <c r="K51" s="118"/>
      <c r="L51" s="118"/>
      <c r="M51" s="2"/>
      <c r="N51" s="2"/>
      <c r="O51" s="2"/>
      <c r="P51" s="2"/>
      <c r="Q51" s="2"/>
      <c r="R51" s="57"/>
      <c r="S51" s="57"/>
      <c r="T51" s="57"/>
      <c r="U51" s="2"/>
      <c r="V51" s="2"/>
      <c r="W51" s="2"/>
      <c r="X51" s="2"/>
      <c r="Y51" s="3"/>
      <c r="Z51" s="2"/>
    </row>
    <row r="52" ht="12.75" customHeight="1">
      <c r="A52" s="2"/>
      <c r="B52" s="2"/>
      <c r="C52" s="2"/>
      <c r="D52" s="55" t="s">
        <v>106</v>
      </c>
      <c r="E52" s="55">
        <f>COUNTIF(V14:V45,"C")</f>
        <v>0</v>
      </c>
      <c r="F52" s="117">
        <f t="shared" si="7"/>
        <v>0</v>
      </c>
      <c r="G52" s="116"/>
      <c r="H52" s="54"/>
      <c r="I52" s="2"/>
      <c r="J52" s="118"/>
      <c r="K52" s="118"/>
      <c r="L52" s="118"/>
      <c r="M52" s="2"/>
      <c r="N52" s="2"/>
      <c r="O52" s="2"/>
      <c r="P52" s="2"/>
      <c r="Q52" s="2"/>
      <c r="R52" s="57"/>
      <c r="S52" s="57"/>
      <c r="T52" s="57"/>
      <c r="U52" s="2"/>
      <c r="V52" s="2"/>
      <c r="W52" s="2"/>
      <c r="X52" s="2"/>
      <c r="Y52" s="3"/>
      <c r="Z52" s="2"/>
    </row>
    <row r="53" ht="12.75" customHeight="1">
      <c r="A53" s="2"/>
      <c r="B53" s="2"/>
      <c r="C53" s="2"/>
      <c r="D53" s="55" t="s">
        <v>107</v>
      </c>
      <c r="E53" s="55">
        <f>COUNTIF(V14:V45,"D")</f>
        <v>0</v>
      </c>
      <c r="F53" s="117">
        <f t="shared" si="7"/>
        <v>0</v>
      </c>
      <c r="G53" s="116"/>
      <c r="H53" s="54"/>
      <c r="I53" s="2"/>
      <c r="J53" s="118"/>
      <c r="K53" s="118"/>
      <c r="L53" s="118"/>
      <c r="M53" s="2"/>
      <c r="N53" s="2"/>
      <c r="O53" s="2"/>
      <c r="P53" s="2"/>
      <c r="Q53" s="2"/>
      <c r="R53" s="57"/>
      <c r="S53" s="57"/>
      <c r="T53" s="57"/>
      <c r="U53" s="2"/>
      <c r="V53" s="2"/>
      <c r="W53" s="2"/>
      <c r="X53" s="2"/>
      <c r="Y53" s="3"/>
      <c r="Z53" s="2"/>
    </row>
    <row r="54" ht="12.75" customHeight="1">
      <c r="A54" s="2"/>
      <c r="B54" s="2"/>
      <c r="C54" s="2"/>
      <c r="D54" s="55" t="s">
        <v>108</v>
      </c>
      <c r="E54" s="55">
        <f>COUNTIF(V14:V45,"E")</f>
        <v>32</v>
      </c>
      <c r="F54" s="117">
        <f t="shared" si="7"/>
        <v>1</v>
      </c>
      <c r="G54" s="116"/>
      <c r="H54" s="54"/>
      <c r="I54" s="2"/>
      <c r="J54" s="118"/>
      <c r="K54" s="118"/>
      <c r="L54" s="118"/>
      <c r="M54" s="2"/>
      <c r="N54" s="2"/>
      <c r="O54" s="2"/>
      <c r="P54" s="2"/>
      <c r="Q54" s="2"/>
      <c r="R54" s="57"/>
      <c r="S54" s="57"/>
      <c r="T54" s="57"/>
      <c r="U54" s="2"/>
      <c r="V54" s="2"/>
      <c r="W54" s="2"/>
      <c r="X54" s="2"/>
      <c r="Y54" s="3"/>
      <c r="Z54" s="2"/>
    </row>
    <row r="55" ht="12.75" customHeight="1">
      <c r="A55" s="2"/>
      <c r="B55" s="2"/>
      <c r="C55" s="2"/>
      <c r="D55" s="58" t="s">
        <v>109</v>
      </c>
      <c r="E55" s="55">
        <f>SUM(E48:E54)</f>
        <v>32</v>
      </c>
      <c r="F55" s="117">
        <f t="shared" si="7"/>
        <v>1</v>
      </c>
      <c r="G55" s="116"/>
      <c r="H55" s="54"/>
      <c r="I55" s="2"/>
      <c r="J55" s="118"/>
      <c r="K55" s="118"/>
      <c r="L55" s="118"/>
      <c r="M55" s="2"/>
      <c r="N55" s="2"/>
      <c r="O55" s="2"/>
      <c r="P55" s="2"/>
      <c r="Q55" s="2"/>
      <c r="R55" s="57"/>
      <c r="S55" s="57"/>
      <c r="T55" s="57"/>
      <c r="U55" s="2"/>
      <c r="V55" s="2"/>
      <c r="W55" s="2"/>
      <c r="X55" s="2"/>
      <c r="Y55" s="3"/>
      <c r="Z55" s="2"/>
    </row>
    <row r="56" ht="21.75" customHeigh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60"/>
      <c r="N56" s="60"/>
      <c r="O56" s="59"/>
      <c r="P56" s="119"/>
      <c r="Q56" s="59"/>
      <c r="R56" s="61" t="s">
        <v>110</v>
      </c>
      <c r="S56" s="61"/>
      <c r="T56" s="61"/>
      <c r="U56" s="59"/>
      <c r="V56" s="59"/>
      <c r="W56" s="59"/>
      <c r="X56" s="59"/>
      <c r="Y56" s="62"/>
      <c r="Z56" s="59"/>
    </row>
    <row r="57" ht="12.75" customHeight="1">
      <c r="A57" s="59"/>
      <c r="B57" s="59"/>
      <c r="C57" s="59"/>
      <c r="D57" s="63"/>
      <c r="E57" s="60"/>
      <c r="F57" s="60"/>
      <c r="G57" s="60"/>
      <c r="H57" s="60"/>
      <c r="I57" s="61"/>
      <c r="J57" s="61"/>
      <c r="K57" s="61"/>
      <c r="L57" s="61"/>
      <c r="M57" s="59"/>
      <c r="N57" s="59"/>
      <c r="O57" s="59"/>
      <c r="P57" s="59" t="s">
        <v>111</v>
      </c>
      <c r="Q57" s="59"/>
      <c r="R57" s="59"/>
      <c r="S57" s="59"/>
      <c r="T57" s="59"/>
      <c r="U57" s="59"/>
      <c r="V57" s="59"/>
      <c r="W57" s="59"/>
      <c r="X57" s="59"/>
      <c r="Y57" s="62"/>
      <c r="Z57" s="59"/>
    </row>
    <row r="58" ht="12.75" customHeight="1">
      <c r="A58" s="59"/>
      <c r="B58" s="59"/>
      <c r="C58" s="59"/>
      <c r="D58" s="63"/>
      <c r="E58" s="60"/>
      <c r="F58" s="60"/>
      <c r="G58" s="60"/>
      <c r="H58" s="60"/>
      <c r="I58" s="61"/>
      <c r="J58" s="61"/>
      <c r="K58" s="61"/>
      <c r="L58" s="61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62"/>
      <c r="Z58" s="59"/>
    </row>
    <row r="59" ht="12.75" customHeight="1">
      <c r="A59" s="59"/>
      <c r="B59" s="59"/>
      <c r="C59" s="59"/>
      <c r="D59" s="63"/>
      <c r="E59" s="60"/>
      <c r="F59" s="60"/>
      <c r="G59" s="60"/>
      <c r="H59" s="60"/>
      <c r="I59" s="61"/>
      <c r="J59" s="61"/>
      <c r="K59" s="61"/>
      <c r="L59" s="61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62"/>
      <c r="Z59" s="59"/>
    </row>
    <row r="60" ht="12.75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62"/>
      <c r="Z60" s="59"/>
    </row>
    <row r="61" ht="12.75" customHeight="1">
      <c r="A61" s="59" t="s">
        <v>160</v>
      </c>
      <c r="B61" s="59"/>
      <c r="C61" s="59"/>
      <c r="D61" s="59"/>
      <c r="E61" s="59" t="s">
        <v>161</v>
      </c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 t="s">
        <v>162</v>
      </c>
      <c r="Q61" s="59"/>
      <c r="R61" s="59"/>
      <c r="S61" s="59"/>
      <c r="T61" s="59"/>
      <c r="U61" s="59"/>
      <c r="V61" s="59"/>
      <c r="W61" s="59"/>
      <c r="X61" s="59"/>
      <c r="Y61" s="62"/>
      <c r="Z61" s="59"/>
    </row>
    <row r="62" ht="12.7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62"/>
      <c r="Z62" s="59"/>
    </row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F12:I12"/>
    <mergeCell ref="J12:M12"/>
    <mergeCell ref="A13:D13"/>
    <mergeCell ref="A11:A12"/>
    <mergeCell ref="B11:B12"/>
    <mergeCell ref="C11:C12"/>
    <mergeCell ref="D11:D12"/>
    <mergeCell ref="E11:O11"/>
    <mergeCell ref="R11:T11"/>
    <mergeCell ref="U11:V11"/>
    <mergeCell ref="P12:R12"/>
  </mergeCells>
  <printOptions/>
  <pageMargins bottom="0.25" footer="0.0" header="0.0" left="0.261811024" right="0.0" top="0.354330709"/>
  <pageSetup paperSize="9" orientation="landscape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10.71"/>
    <col customWidth="1" min="3" max="3" width="1.71"/>
    <col customWidth="1" min="4" max="4" width="29.57"/>
    <col customWidth="1" min="5" max="5" width="6.0"/>
    <col customWidth="1" min="6" max="6" width="6.14"/>
    <col customWidth="1" min="7" max="7" width="7.71"/>
    <col customWidth="1" min="8" max="8" width="5.0"/>
    <col customWidth="1" min="9" max="9" width="6.29"/>
    <col customWidth="1" min="10" max="10" width="8.0"/>
    <col customWidth="1" min="11" max="11" width="5.86"/>
    <col customWidth="1" hidden="1" min="12" max="12" width="0.71"/>
    <col customWidth="1" min="13" max="13" width="5.57"/>
    <col customWidth="1" min="14" max="14" width="7.57"/>
    <col customWidth="1" min="15" max="15" width="4.71"/>
    <col customWidth="1" min="16" max="16" width="5.29"/>
    <col customWidth="1" min="17" max="17" width="7.14"/>
    <col customWidth="1" min="18" max="18" width="5.43"/>
    <col customWidth="1" min="19" max="19" width="0.43"/>
    <col customWidth="1" min="20" max="20" width="7.14"/>
    <col customWidth="1" min="21" max="22" width="7.43"/>
    <col customWidth="1" min="23" max="23" width="2.14"/>
    <col customWidth="1" min="24" max="24" width="7.29"/>
    <col customWidth="1" min="25" max="25" width="7.14"/>
    <col customWidth="1" min="26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</row>
    <row r="4" ht="14.25" customHeight="1">
      <c r="A4" s="4" t="s">
        <v>4</v>
      </c>
      <c r="B4" s="2"/>
      <c r="C4" s="4" t="s">
        <v>2</v>
      </c>
      <c r="D4" s="8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6"/>
      <c r="Y6" s="7"/>
    </row>
    <row r="7" ht="14.25" customHeight="1">
      <c r="A7" s="4" t="s">
        <v>10</v>
      </c>
      <c r="B7" s="2"/>
      <c r="C7" s="4" t="s">
        <v>2</v>
      </c>
      <c r="D7" s="8" t="s">
        <v>11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6"/>
      <c r="Y7" s="7"/>
    </row>
    <row r="8" ht="14.25" customHeight="1">
      <c r="A8" s="4" t="s">
        <v>12</v>
      </c>
      <c r="B8" s="2"/>
      <c r="C8" s="4" t="s">
        <v>2</v>
      </c>
      <c r="D8" s="9" t="s">
        <v>163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6"/>
      <c r="Y8" s="7"/>
    </row>
    <row r="9" ht="14.25" customHeight="1">
      <c r="A9" s="4" t="s">
        <v>14</v>
      </c>
      <c r="B9" s="2"/>
      <c r="C9" s="4" t="s">
        <v>2</v>
      </c>
      <c r="D9" s="9" t="s">
        <v>164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2"/>
      <c r="X10" s="2"/>
      <c r="Y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78"/>
      <c r="Q11" s="78"/>
      <c r="R11" s="17" t="s">
        <v>22</v>
      </c>
      <c r="S11" s="18"/>
      <c r="T11" s="19"/>
      <c r="U11" s="20" t="s">
        <v>23</v>
      </c>
      <c r="V11" s="21"/>
      <c r="W11" s="22"/>
      <c r="X11" s="22"/>
      <c r="Y11" s="23"/>
      <c r="Z11" s="24"/>
    </row>
    <row r="12" ht="25.5" customHeight="1">
      <c r="A12" s="25"/>
      <c r="B12" s="25"/>
      <c r="C12" s="25"/>
      <c r="D12" s="26"/>
      <c r="E12" s="27" t="s">
        <v>24</v>
      </c>
      <c r="F12" s="79" t="s">
        <v>25</v>
      </c>
      <c r="G12" s="15"/>
      <c r="H12" s="80"/>
      <c r="I12" s="79" t="s">
        <v>26</v>
      </c>
      <c r="J12" s="15"/>
      <c r="K12" s="80"/>
      <c r="L12" s="27" t="s">
        <v>27</v>
      </c>
      <c r="M12" s="79" t="s">
        <v>28</v>
      </c>
      <c r="N12" s="15"/>
      <c r="O12" s="16"/>
      <c r="P12" s="79" t="s">
        <v>29</v>
      </c>
      <c r="Q12" s="15"/>
      <c r="R12" s="80"/>
      <c r="S12" s="29" t="s">
        <v>30</v>
      </c>
      <c r="T12" s="30" t="s">
        <v>31</v>
      </c>
      <c r="U12" s="31" t="s">
        <v>32</v>
      </c>
      <c r="V12" s="31" t="s">
        <v>33</v>
      </c>
      <c r="W12" s="22"/>
      <c r="X12" s="22"/>
      <c r="Y12" s="23"/>
      <c r="Z12" s="24"/>
    </row>
    <row r="13" ht="14.25" customHeight="1">
      <c r="A13" s="82" t="s">
        <v>34</v>
      </c>
      <c r="B13" s="15"/>
      <c r="C13" s="15"/>
      <c r="D13" s="16"/>
      <c r="E13" s="83">
        <v>10.0</v>
      </c>
      <c r="F13" s="83" t="s">
        <v>165</v>
      </c>
      <c r="G13" s="83" t="s">
        <v>166</v>
      </c>
      <c r="H13" s="83">
        <v>15.0</v>
      </c>
      <c r="I13" s="83" t="s">
        <v>165</v>
      </c>
      <c r="J13" s="83" t="s">
        <v>166</v>
      </c>
      <c r="K13" s="83">
        <v>15.0</v>
      </c>
      <c r="L13" s="83"/>
      <c r="M13" s="83" t="s">
        <v>165</v>
      </c>
      <c r="N13" s="83" t="s">
        <v>166</v>
      </c>
      <c r="O13" s="83">
        <v>30.0</v>
      </c>
      <c r="P13" s="83" t="s">
        <v>165</v>
      </c>
      <c r="Q13" s="83" t="s">
        <v>166</v>
      </c>
      <c r="R13" s="84">
        <v>30.0</v>
      </c>
      <c r="S13" s="85"/>
      <c r="T13" s="86">
        <v>100.0</v>
      </c>
      <c r="U13" s="83">
        <f>INT(E13)+INT(H13)+INT(K13)+INT(L13)+INT(O13)+INT(R13)</f>
        <v>100</v>
      </c>
      <c r="V13" s="83"/>
      <c r="W13" s="85"/>
      <c r="X13" s="87" t="s">
        <v>35</v>
      </c>
      <c r="Y13" s="88" t="s">
        <v>36</v>
      </c>
      <c r="Z13" s="89"/>
    </row>
    <row r="14" ht="24.0" customHeight="1">
      <c r="A14" s="90" t="s">
        <v>37</v>
      </c>
      <c r="B14" s="91">
        <v>2.11200261E8</v>
      </c>
      <c r="C14" s="92"/>
      <c r="D14" s="93" t="s">
        <v>167</v>
      </c>
      <c r="E14" s="120">
        <v>42.86</v>
      </c>
      <c r="F14" s="94"/>
      <c r="G14" s="94"/>
      <c r="H14" s="96">
        <f t="shared" ref="H14:H50" si="1">(F14+G14)/2</f>
        <v>0</v>
      </c>
      <c r="I14" s="96"/>
      <c r="J14" s="96"/>
      <c r="K14" s="96">
        <f t="shared" ref="K14:K50" si="2">(I14+J14)/2</f>
        <v>0</v>
      </c>
      <c r="L14" s="96"/>
      <c r="M14" s="96"/>
      <c r="N14" s="96"/>
      <c r="O14" s="96">
        <f t="shared" ref="O14:O50" si="3">(M14+N14)/2</f>
        <v>0</v>
      </c>
      <c r="P14" s="96"/>
      <c r="Q14" s="96"/>
      <c r="R14" s="96">
        <f t="shared" ref="R14:R50" si="4">(P14+Q14)/2</f>
        <v>0</v>
      </c>
      <c r="S14" s="97"/>
      <c r="T14" s="98">
        <f t="shared" ref="T14:T50" si="5">IF(INT(Y14)=0,X14,IF(INT(X14)&gt;INT(Y14),X14,Y14))</f>
        <v>4.286</v>
      </c>
      <c r="U14" s="99">
        <f t="shared" ref="U14:U50" si="6">T14</f>
        <v>4.286</v>
      </c>
      <c r="V14" s="100" t="str">
        <f t="shared" ref="V14:V50" si="7">IF(U14&gt;=80,"A",IF(U14&gt;=75,"AB",IF(U14&gt;=70,"B",IF(U14&gt;=65,"BC",IF(U14&gt;=60,"C",IF(U14&gt;=50,"D","E"))))))</f>
        <v>E</v>
      </c>
      <c r="W14" s="97" t="s">
        <v>39</v>
      </c>
      <c r="X14" s="96">
        <v>0.0</v>
      </c>
      <c r="Y14" s="98">
        <f>IF(T13&gt;0,((E14/T13)*((E13/U13)*100))+((H14/T13)*((H13/U13)*100))+((K14/T13)*((K13/U13)*100))+((L14/T13)*((L13/U13)*100))+((O14/T13)*((O13/U13)*100))+(IF((R14/T13)*((R13/U13)*100)&gt;(S14/T13)*((R13/U13)*100),(R14/T13)*((R13/U13)*100),(S14/T13)*((R13/U13)*100))))</f>
        <v>4.286</v>
      </c>
      <c r="Z14" s="59"/>
    </row>
    <row r="15" ht="24.0" customHeight="1">
      <c r="A15" s="90" t="s">
        <v>40</v>
      </c>
      <c r="B15" s="91">
        <v>2.11200281E8</v>
      </c>
      <c r="C15" s="92"/>
      <c r="D15" s="93" t="s">
        <v>168</v>
      </c>
      <c r="E15" s="120">
        <v>42.86</v>
      </c>
      <c r="F15" s="94"/>
      <c r="G15" s="94"/>
      <c r="H15" s="96">
        <f t="shared" si="1"/>
        <v>0</v>
      </c>
      <c r="I15" s="96"/>
      <c r="J15" s="96"/>
      <c r="K15" s="96">
        <f t="shared" si="2"/>
        <v>0</v>
      </c>
      <c r="L15" s="96"/>
      <c r="M15" s="96"/>
      <c r="N15" s="96"/>
      <c r="O15" s="96">
        <f t="shared" si="3"/>
        <v>0</v>
      </c>
      <c r="P15" s="96"/>
      <c r="Q15" s="96"/>
      <c r="R15" s="96">
        <f t="shared" si="4"/>
        <v>0</v>
      </c>
      <c r="S15" s="97"/>
      <c r="T15" s="98">
        <f t="shared" si="5"/>
        <v>4.286</v>
      </c>
      <c r="U15" s="99">
        <f t="shared" si="6"/>
        <v>4.286</v>
      </c>
      <c r="V15" s="100" t="str">
        <f t="shared" si="7"/>
        <v>E</v>
      </c>
      <c r="W15" s="97" t="s">
        <v>39</v>
      </c>
      <c r="X15" s="96">
        <v>0.0</v>
      </c>
      <c r="Y15" s="98">
        <f>IF(T13&gt;0,((E15/T13)*((E13/U13)*100))+((H15/T13)*((H13/U13)*100))+((K15/T13)*((K13/U13)*100))+((L15/T13)*((L13/U13)*100))+((O15/T13)*((O13/U13)*100))+(IF((R15/T13)*((R13/U13)*100)&gt;(S15/T13)*((R13/U13)*100),(R15/T13)*((R13/U13)*100),(S15/T13)*((R13/U13)*100))))</f>
        <v>4.286</v>
      </c>
      <c r="Z15" s="59"/>
    </row>
    <row r="16" ht="24.0" customHeight="1">
      <c r="A16" s="90" t="s">
        <v>42</v>
      </c>
      <c r="B16" s="91">
        <v>2.11200294E8</v>
      </c>
      <c r="C16" s="92"/>
      <c r="D16" s="93" t="s">
        <v>169</v>
      </c>
      <c r="E16" s="121">
        <v>50.0</v>
      </c>
      <c r="F16" s="94"/>
      <c r="G16" s="94"/>
      <c r="H16" s="96">
        <f t="shared" si="1"/>
        <v>0</v>
      </c>
      <c r="I16" s="96"/>
      <c r="J16" s="96"/>
      <c r="K16" s="96">
        <f t="shared" si="2"/>
        <v>0</v>
      </c>
      <c r="L16" s="96"/>
      <c r="M16" s="96"/>
      <c r="N16" s="96"/>
      <c r="O16" s="96">
        <f t="shared" si="3"/>
        <v>0</v>
      </c>
      <c r="P16" s="96"/>
      <c r="Q16" s="96"/>
      <c r="R16" s="96">
        <f t="shared" si="4"/>
        <v>0</v>
      </c>
      <c r="S16" s="97"/>
      <c r="T16" s="98">
        <f t="shared" si="5"/>
        <v>5</v>
      </c>
      <c r="U16" s="99">
        <f t="shared" si="6"/>
        <v>5</v>
      </c>
      <c r="V16" s="100" t="str">
        <f t="shared" si="7"/>
        <v>E</v>
      </c>
      <c r="W16" s="97" t="s">
        <v>39</v>
      </c>
      <c r="X16" s="96">
        <v>0.0</v>
      </c>
      <c r="Y16" s="98">
        <f>IF(T13&gt;0,((E16/T13)*((E13/U13)*100))+((H16/T13)*((H13/U13)*100))+((K16/T13)*((K13/U13)*100))+((L16/T13)*((L13/U13)*100))+((O16/T13)*((O13/U13)*100))+(IF((R16/T13)*((R13/U13)*100)&gt;(S16/T13)*((R13/U13)*100),(R16/T13)*((R13/U13)*100),(S16/T13)*((R13/U13)*100))))</f>
        <v>5</v>
      </c>
      <c r="Z16" s="59"/>
    </row>
    <row r="17" ht="24.0" customHeight="1">
      <c r="A17" s="90" t="s">
        <v>44</v>
      </c>
      <c r="B17" s="91">
        <v>2.11200301E8</v>
      </c>
      <c r="C17" s="92"/>
      <c r="D17" s="93" t="s">
        <v>170</v>
      </c>
      <c r="E17" s="95">
        <v>78.57</v>
      </c>
      <c r="F17" s="95">
        <v>85.0</v>
      </c>
      <c r="G17" s="94"/>
      <c r="H17" s="96">
        <f t="shared" si="1"/>
        <v>42.5</v>
      </c>
      <c r="I17" s="101">
        <v>85.0</v>
      </c>
      <c r="J17" s="96"/>
      <c r="K17" s="96">
        <f t="shared" si="2"/>
        <v>42.5</v>
      </c>
      <c r="L17" s="96"/>
      <c r="M17" s="122">
        <v>80.0</v>
      </c>
      <c r="N17" s="96"/>
      <c r="O17" s="96">
        <f t="shared" si="3"/>
        <v>40</v>
      </c>
      <c r="P17" s="122">
        <v>90.0</v>
      </c>
      <c r="Q17" s="96"/>
      <c r="R17" s="96">
        <f t="shared" si="4"/>
        <v>45</v>
      </c>
      <c r="S17" s="97"/>
      <c r="T17" s="98">
        <f t="shared" si="5"/>
        <v>46.107</v>
      </c>
      <c r="U17" s="99">
        <f t="shared" si="6"/>
        <v>46.107</v>
      </c>
      <c r="V17" s="100" t="str">
        <f t="shared" si="7"/>
        <v>E</v>
      </c>
      <c r="W17" s="97" t="s">
        <v>39</v>
      </c>
      <c r="X17" s="96">
        <v>0.0</v>
      </c>
      <c r="Y17" s="98">
        <f>IF(T13&gt;0,((E17/T13)*((E13/U13)*100))+((H17/T13)*((H13/U13)*100))+((K17/T13)*((K13/U13)*100))+((L17/T13)*((L13/U13)*100))+((O17/T13)*((O13/U13)*100))+(IF((R17/T13)*((R13/U13)*100)&gt;(S17/T13)*((R13/U13)*100),(R17/T13)*((R13/U13)*100),(S17/T13)*((R13/U13)*100))))</f>
        <v>46.107</v>
      </c>
      <c r="Z17" s="59"/>
    </row>
    <row r="18" ht="24.0" customHeight="1">
      <c r="A18" s="90" t="s">
        <v>46</v>
      </c>
      <c r="B18" s="91">
        <v>2.1120031E8</v>
      </c>
      <c r="C18" s="92"/>
      <c r="D18" s="93" t="s">
        <v>171</v>
      </c>
      <c r="E18" s="95">
        <v>78.57</v>
      </c>
      <c r="F18" s="95">
        <v>85.0</v>
      </c>
      <c r="G18" s="94"/>
      <c r="H18" s="96">
        <f t="shared" si="1"/>
        <v>42.5</v>
      </c>
      <c r="I18" s="101">
        <v>85.0</v>
      </c>
      <c r="J18" s="96"/>
      <c r="K18" s="96">
        <f t="shared" si="2"/>
        <v>42.5</v>
      </c>
      <c r="L18" s="96"/>
      <c r="M18" s="122">
        <v>0.0</v>
      </c>
      <c r="N18" s="96"/>
      <c r="O18" s="96">
        <f t="shared" si="3"/>
        <v>0</v>
      </c>
      <c r="P18" s="122">
        <v>0.0</v>
      </c>
      <c r="Q18" s="96"/>
      <c r="R18" s="96">
        <f t="shared" si="4"/>
        <v>0</v>
      </c>
      <c r="S18" s="97"/>
      <c r="T18" s="98">
        <f t="shared" si="5"/>
        <v>20.607</v>
      </c>
      <c r="U18" s="99">
        <f t="shared" si="6"/>
        <v>20.607</v>
      </c>
      <c r="V18" s="100" t="str">
        <f t="shared" si="7"/>
        <v>E</v>
      </c>
      <c r="W18" s="97" t="s">
        <v>39</v>
      </c>
      <c r="X18" s="96">
        <v>0.0</v>
      </c>
      <c r="Y18" s="98">
        <f>IF(T13&gt;0,((E18/T13)*((E13/U13)*100))+((H18/T13)*((H13/U13)*100))+((K18/T13)*((K13/U13)*100))+((L18/T13)*((L13/U13)*100))+((O18/T13)*((O13/U13)*100))+(IF((R18/T13)*((R13/U13)*100)&gt;(S18/T13)*((R13/U13)*100),(R18/T13)*((R13/U13)*100),(S18/T13)*((R13/U13)*100))))</f>
        <v>20.607</v>
      </c>
      <c r="Z18" s="59"/>
    </row>
    <row r="19" ht="24.0" customHeight="1">
      <c r="A19" s="90" t="s">
        <v>5</v>
      </c>
      <c r="B19" s="91">
        <v>2.21200335E8</v>
      </c>
      <c r="C19" s="92"/>
      <c r="D19" s="93" t="s">
        <v>38</v>
      </c>
      <c r="E19" s="95">
        <v>85.71</v>
      </c>
      <c r="F19" s="95">
        <v>85.0</v>
      </c>
      <c r="G19" s="94"/>
      <c r="H19" s="96">
        <f t="shared" si="1"/>
        <v>42.5</v>
      </c>
      <c r="I19" s="101">
        <v>85.0</v>
      </c>
      <c r="J19" s="96"/>
      <c r="K19" s="96">
        <f t="shared" si="2"/>
        <v>42.5</v>
      </c>
      <c r="L19" s="96"/>
      <c r="M19" s="122">
        <v>80.0</v>
      </c>
      <c r="N19" s="96"/>
      <c r="O19" s="96">
        <f t="shared" si="3"/>
        <v>40</v>
      </c>
      <c r="P19" s="122">
        <v>92.5</v>
      </c>
      <c r="Q19" s="96"/>
      <c r="R19" s="96">
        <f t="shared" si="4"/>
        <v>46.25</v>
      </c>
      <c r="S19" s="97"/>
      <c r="T19" s="98">
        <f t="shared" si="5"/>
        <v>47.196</v>
      </c>
      <c r="U19" s="99">
        <f t="shared" si="6"/>
        <v>47.196</v>
      </c>
      <c r="V19" s="100" t="str">
        <f t="shared" si="7"/>
        <v>E</v>
      </c>
      <c r="W19" s="97" t="s">
        <v>39</v>
      </c>
      <c r="X19" s="96">
        <v>0.0</v>
      </c>
      <c r="Y19" s="98">
        <f>IF(T13&gt;0,((E19/T13)*((E13/U13)*100))+((H19/T13)*((H13/U13)*100))+((K19/T13)*((K13/U13)*100))+((L19/T13)*((L13/U13)*100))+((O19/T13)*((O13/U13)*100))+(IF((R19/T13)*((R13/U13)*100)&gt;(S19/T13)*((R13/U13)*100),(R19/T13)*((R13/U13)*100),(S19/T13)*((R13/U13)*100))))</f>
        <v>47.196</v>
      </c>
      <c r="Z19" s="59"/>
    </row>
    <row r="20" ht="24.0" customHeight="1">
      <c r="A20" s="90" t="s">
        <v>49</v>
      </c>
      <c r="B20" s="91">
        <v>2.21200336E8</v>
      </c>
      <c r="C20" s="92"/>
      <c r="D20" s="93" t="s">
        <v>41</v>
      </c>
      <c r="E20" s="95">
        <v>100.0</v>
      </c>
      <c r="F20" s="95">
        <v>85.0</v>
      </c>
      <c r="G20" s="94"/>
      <c r="H20" s="96">
        <f t="shared" si="1"/>
        <v>42.5</v>
      </c>
      <c r="I20" s="101">
        <v>85.0</v>
      </c>
      <c r="J20" s="96"/>
      <c r="K20" s="96">
        <f t="shared" si="2"/>
        <v>42.5</v>
      </c>
      <c r="L20" s="96"/>
      <c r="M20" s="122">
        <v>80.0</v>
      </c>
      <c r="N20" s="96"/>
      <c r="O20" s="96">
        <f t="shared" si="3"/>
        <v>40</v>
      </c>
      <c r="P20" s="122">
        <v>92.5</v>
      </c>
      <c r="Q20" s="96"/>
      <c r="R20" s="96">
        <f t="shared" si="4"/>
        <v>46.25</v>
      </c>
      <c r="S20" s="97"/>
      <c r="T20" s="98">
        <f t="shared" si="5"/>
        <v>48.625</v>
      </c>
      <c r="U20" s="99">
        <f t="shared" si="6"/>
        <v>48.625</v>
      </c>
      <c r="V20" s="100" t="str">
        <f t="shared" si="7"/>
        <v>E</v>
      </c>
      <c r="W20" s="97" t="s">
        <v>39</v>
      </c>
      <c r="X20" s="96">
        <v>0.0</v>
      </c>
      <c r="Y20" s="98">
        <f>IF(T13&gt;0,((E20/T13)*((E13/U13)*100))+((H20/T13)*((H13/U13)*100))+((K20/T13)*((K13/U13)*100))+((L20/T13)*((L13/U13)*100))+((O20/T13)*((O13/U13)*100))+(IF((R20/T13)*((R13/U13)*100)&gt;(S20/T13)*((R13/U13)*100),(R20/T13)*((R13/U13)*100),(S20/T13)*((R13/U13)*100))))</f>
        <v>48.625</v>
      </c>
      <c r="Z20" s="59"/>
    </row>
    <row r="21" ht="24.0" customHeight="1">
      <c r="A21" s="90" t="s">
        <v>51</v>
      </c>
      <c r="B21" s="91">
        <v>2.21200337E8</v>
      </c>
      <c r="C21" s="92"/>
      <c r="D21" s="93" t="s">
        <v>43</v>
      </c>
      <c r="E21" s="95">
        <v>85.71</v>
      </c>
      <c r="F21" s="95">
        <v>85.0</v>
      </c>
      <c r="G21" s="94"/>
      <c r="H21" s="96">
        <f t="shared" si="1"/>
        <v>42.5</v>
      </c>
      <c r="I21" s="101">
        <v>85.0</v>
      </c>
      <c r="J21" s="96"/>
      <c r="K21" s="96">
        <f t="shared" si="2"/>
        <v>42.5</v>
      </c>
      <c r="L21" s="96"/>
      <c r="M21" s="122">
        <v>65.0</v>
      </c>
      <c r="N21" s="96"/>
      <c r="O21" s="96">
        <f t="shared" si="3"/>
        <v>32.5</v>
      </c>
      <c r="P21" s="122">
        <v>92.5</v>
      </c>
      <c r="Q21" s="96"/>
      <c r="R21" s="96">
        <f t="shared" si="4"/>
        <v>46.25</v>
      </c>
      <c r="S21" s="97"/>
      <c r="T21" s="98">
        <f t="shared" si="5"/>
        <v>44.946</v>
      </c>
      <c r="U21" s="99">
        <f t="shared" si="6"/>
        <v>44.946</v>
      </c>
      <c r="V21" s="100" t="str">
        <f t="shared" si="7"/>
        <v>E</v>
      </c>
      <c r="W21" s="97" t="s">
        <v>39</v>
      </c>
      <c r="X21" s="96">
        <v>0.0</v>
      </c>
      <c r="Y21" s="98">
        <f>IF(T13&gt;0,((E21/T13)*((E13/U13)*100))+((H21/T13)*((H13/U13)*100))+((K21/T13)*((K13/U13)*100))+((L21/T13)*((L13/U13)*100))+((O21/T13)*((O13/U13)*100))+(IF((R21/T13)*((R13/U13)*100)&gt;(S21/T13)*((R13/U13)*100),(R21/T13)*((R13/U13)*100),(S21/T13)*((R13/U13)*100))))</f>
        <v>44.946</v>
      </c>
      <c r="Z21" s="59"/>
    </row>
    <row r="22" ht="24.0" customHeight="1">
      <c r="A22" s="90" t="s">
        <v>53</v>
      </c>
      <c r="B22" s="91">
        <v>2.21200338E8</v>
      </c>
      <c r="C22" s="92"/>
      <c r="D22" s="93" t="s">
        <v>45</v>
      </c>
      <c r="E22" s="95">
        <v>85.71</v>
      </c>
      <c r="F22" s="95">
        <v>85.0</v>
      </c>
      <c r="G22" s="94"/>
      <c r="H22" s="96">
        <f t="shared" si="1"/>
        <v>42.5</v>
      </c>
      <c r="I22" s="101">
        <v>85.0</v>
      </c>
      <c r="J22" s="96"/>
      <c r="K22" s="96">
        <f t="shared" si="2"/>
        <v>42.5</v>
      </c>
      <c r="L22" s="96"/>
      <c r="M22" s="122">
        <v>77.5</v>
      </c>
      <c r="N22" s="96"/>
      <c r="O22" s="96">
        <f t="shared" si="3"/>
        <v>38.75</v>
      </c>
      <c r="P22" s="122">
        <v>42.5</v>
      </c>
      <c r="Q22" s="96"/>
      <c r="R22" s="96">
        <f t="shared" si="4"/>
        <v>21.25</v>
      </c>
      <c r="S22" s="97"/>
      <c r="T22" s="98">
        <f t="shared" si="5"/>
        <v>39.321</v>
      </c>
      <c r="U22" s="99">
        <f t="shared" si="6"/>
        <v>39.321</v>
      </c>
      <c r="V22" s="100" t="str">
        <f t="shared" si="7"/>
        <v>E</v>
      </c>
      <c r="W22" s="97" t="s">
        <v>39</v>
      </c>
      <c r="X22" s="96">
        <v>0.0</v>
      </c>
      <c r="Y22" s="98">
        <f>IF(T13&gt;0,((E22/T13)*((E13/U13)*100))+((H22/T13)*((H13/U13)*100))+((K22/T13)*((K13/U13)*100))+((L22/T13)*((L13/U13)*100))+((O22/T13)*((O13/U13)*100))+(IF((R22/T13)*((R13/U13)*100)&gt;(S22/T13)*((R13/U13)*100),(R22/T13)*((R13/U13)*100),(S22/T13)*((R13/U13)*100))))</f>
        <v>39.321</v>
      </c>
      <c r="Z22" s="59"/>
    </row>
    <row r="23" ht="24.0" customHeight="1">
      <c r="A23" s="90" t="s">
        <v>55</v>
      </c>
      <c r="B23" s="91">
        <v>2.21200339E8</v>
      </c>
      <c r="C23" s="92"/>
      <c r="D23" s="93" t="s">
        <v>47</v>
      </c>
      <c r="E23" s="95">
        <v>85.71</v>
      </c>
      <c r="F23" s="95">
        <v>85.0</v>
      </c>
      <c r="G23" s="94"/>
      <c r="H23" s="96">
        <f t="shared" si="1"/>
        <v>42.5</v>
      </c>
      <c r="I23" s="101">
        <v>85.0</v>
      </c>
      <c r="J23" s="96"/>
      <c r="K23" s="96">
        <f t="shared" si="2"/>
        <v>42.5</v>
      </c>
      <c r="L23" s="96"/>
      <c r="M23" s="122">
        <v>80.0</v>
      </c>
      <c r="N23" s="96"/>
      <c r="O23" s="96">
        <f t="shared" si="3"/>
        <v>40</v>
      </c>
      <c r="P23" s="122">
        <v>87.5</v>
      </c>
      <c r="Q23" s="96"/>
      <c r="R23" s="96">
        <f t="shared" si="4"/>
        <v>43.75</v>
      </c>
      <c r="S23" s="97"/>
      <c r="T23" s="98">
        <f t="shared" si="5"/>
        <v>46.446</v>
      </c>
      <c r="U23" s="99">
        <f t="shared" si="6"/>
        <v>46.446</v>
      </c>
      <c r="V23" s="100" t="str">
        <f t="shared" si="7"/>
        <v>E</v>
      </c>
      <c r="W23" s="97" t="s">
        <v>39</v>
      </c>
      <c r="X23" s="96">
        <v>0.0</v>
      </c>
      <c r="Y23" s="98">
        <f>IF(T13&gt;0,((E23/T13)*((E13/U13)*100))+((H23/T13)*((H13/U13)*100))+((K23/T13)*((K13/U13)*100))+((L23/T13)*((L13/U13)*100))+((O23/T13)*((O13/U13)*100))+(IF((R23/T13)*((R13/U13)*100)&gt;(S23/T13)*((R13/U13)*100),(R23/T13)*((R13/U13)*100),(S23/T13)*((R13/U13)*100))))</f>
        <v>46.446</v>
      </c>
      <c r="Z23" s="59"/>
    </row>
    <row r="24" ht="24.0" customHeight="1">
      <c r="A24" s="90" t="s">
        <v>57</v>
      </c>
      <c r="B24" s="91">
        <v>2.2120034E8</v>
      </c>
      <c r="C24" s="92"/>
      <c r="D24" s="93" t="s">
        <v>48</v>
      </c>
      <c r="E24" s="95">
        <v>100.0</v>
      </c>
      <c r="F24" s="95">
        <v>85.0</v>
      </c>
      <c r="G24" s="94"/>
      <c r="H24" s="96">
        <f t="shared" si="1"/>
        <v>42.5</v>
      </c>
      <c r="I24" s="101">
        <v>85.0</v>
      </c>
      <c r="J24" s="96"/>
      <c r="K24" s="96">
        <f t="shared" si="2"/>
        <v>42.5</v>
      </c>
      <c r="L24" s="96"/>
      <c r="M24" s="122">
        <v>70.0</v>
      </c>
      <c r="N24" s="96"/>
      <c r="O24" s="96">
        <f t="shared" si="3"/>
        <v>35</v>
      </c>
      <c r="P24" s="122">
        <v>92.5</v>
      </c>
      <c r="Q24" s="96"/>
      <c r="R24" s="96">
        <f t="shared" si="4"/>
        <v>46.25</v>
      </c>
      <c r="S24" s="97"/>
      <c r="T24" s="98">
        <f t="shared" si="5"/>
        <v>47.125</v>
      </c>
      <c r="U24" s="99">
        <f t="shared" si="6"/>
        <v>47.125</v>
      </c>
      <c r="V24" s="100" t="str">
        <f t="shared" si="7"/>
        <v>E</v>
      </c>
      <c r="W24" s="97" t="s">
        <v>39</v>
      </c>
      <c r="X24" s="96">
        <v>0.0</v>
      </c>
      <c r="Y24" s="98">
        <f>IF(T13&gt;0,((E24/T13)*((E13/U13)*100))+((H24/T13)*((H13/U13)*100))+((K24/T13)*((K13/U13)*100))+((L24/T13)*((L13/U13)*100))+((O24/T13)*((O13/U13)*100))+(IF((R24/T13)*((R13/U13)*100)&gt;(S24/T13)*((R13/U13)*100),(R24/T13)*((R13/U13)*100),(S24/T13)*((R13/U13)*100))))</f>
        <v>47.125</v>
      </c>
      <c r="Z24" s="59"/>
    </row>
    <row r="25" ht="24.0" customHeight="1">
      <c r="A25" s="90" t="s">
        <v>59</v>
      </c>
      <c r="B25" s="91">
        <v>2.21200342E8</v>
      </c>
      <c r="C25" s="92"/>
      <c r="D25" s="93" t="s">
        <v>50</v>
      </c>
      <c r="E25" s="95">
        <v>92.86</v>
      </c>
      <c r="F25" s="95">
        <v>85.0</v>
      </c>
      <c r="G25" s="94"/>
      <c r="H25" s="96">
        <f t="shared" si="1"/>
        <v>42.5</v>
      </c>
      <c r="I25" s="101">
        <v>85.0</v>
      </c>
      <c r="J25" s="96"/>
      <c r="K25" s="96">
        <f t="shared" si="2"/>
        <v>42.5</v>
      </c>
      <c r="L25" s="96"/>
      <c r="M25" s="122">
        <v>80.0</v>
      </c>
      <c r="N25" s="96"/>
      <c r="O25" s="96">
        <f t="shared" si="3"/>
        <v>40</v>
      </c>
      <c r="P25" s="122">
        <v>87.5</v>
      </c>
      <c r="Q25" s="96"/>
      <c r="R25" s="96">
        <f t="shared" si="4"/>
        <v>43.75</v>
      </c>
      <c r="S25" s="97"/>
      <c r="T25" s="98">
        <f t="shared" si="5"/>
        <v>47.161</v>
      </c>
      <c r="U25" s="99">
        <f t="shared" si="6"/>
        <v>47.161</v>
      </c>
      <c r="V25" s="100" t="str">
        <f t="shared" si="7"/>
        <v>E</v>
      </c>
      <c r="W25" s="97" t="s">
        <v>39</v>
      </c>
      <c r="X25" s="96">
        <v>0.0</v>
      </c>
      <c r="Y25" s="98">
        <f>IF(T13&gt;0,((E25/T13)*((E13/U13)*100))+((H25/T13)*((H13/U13)*100))+((K25/T13)*((K13/U13)*100))+((L25/T13)*((L13/U13)*100))+((O25/T13)*((O13/U13)*100))+(IF((R25/T13)*((R13/U13)*100)&gt;(S25/T13)*((R13/U13)*100),(R25/T13)*((R13/U13)*100),(S25/T13)*((R13/U13)*100))))</f>
        <v>47.161</v>
      </c>
      <c r="Z25" s="59"/>
    </row>
    <row r="26" ht="24.0" customHeight="1">
      <c r="A26" s="90" t="s">
        <v>61</v>
      </c>
      <c r="B26" s="91">
        <v>2.21200344E8</v>
      </c>
      <c r="C26" s="92"/>
      <c r="D26" s="93" t="s">
        <v>52</v>
      </c>
      <c r="E26" s="95">
        <v>92.86</v>
      </c>
      <c r="F26" s="95">
        <v>85.0</v>
      </c>
      <c r="G26" s="94"/>
      <c r="H26" s="96">
        <f t="shared" si="1"/>
        <v>42.5</v>
      </c>
      <c r="I26" s="101">
        <v>85.0</v>
      </c>
      <c r="J26" s="96"/>
      <c r="K26" s="96">
        <f t="shared" si="2"/>
        <v>42.5</v>
      </c>
      <c r="L26" s="96"/>
      <c r="M26" s="122">
        <v>80.0</v>
      </c>
      <c r="N26" s="96"/>
      <c r="O26" s="96">
        <f t="shared" si="3"/>
        <v>40</v>
      </c>
      <c r="P26" s="122">
        <v>90.0</v>
      </c>
      <c r="Q26" s="96"/>
      <c r="R26" s="96">
        <f t="shared" si="4"/>
        <v>45</v>
      </c>
      <c r="S26" s="97"/>
      <c r="T26" s="98">
        <f t="shared" si="5"/>
        <v>47.536</v>
      </c>
      <c r="U26" s="99">
        <f t="shared" si="6"/>
        <v>47.536</v>
      </c>
      <c r="V26" s="100" t="str">
        <f t="shared" si="7"/>
        <v>E</v>
      </c>
      <c r="W26" s="97" t="s">
        <v>39</v>
      </c>
      <c r="X26" s="96">
        <v>0.0</v>
      </c>
      <c r="Y26" s="98">
        <f>IF(T13&gt;0,((E26/T13)*((E13/U13)*100))+((H26/T13)*((H13/U13)*100))+((K26/T13)*((K13/U13)*100))+((L26/T13)*((L13/U13)*100))+((O26/T13)*((O13/U13)*100))+(IF((R26/T13)*((R13/U13)*100)&gt;(S26/T13)*((R13/U13)*100),(R26/T13)*((R13/U13)*100),(S26/T13)*((R13/U13)*100))))</f>
        <v>47.536</v>
      </c>
      <c r="Z26" s="59"/>
    </row>
    <row r="27" ht="24.0" customHeight="1">
      <c r="A27" s="90" t="s">
        <v>63</v>
      </c>
      <c r="B27" s="91">
        <v>2.21200346E8</v>
      </c>
      <c r="C27" s="92"/>
      <c r="D27" s="93" t="s">
        <v>54</v>
      </c>
      <c r="E27" s="95">
        <v>78.57</v>
      </c>
      <c r="F27" s="95">
        <v>85.0</v>
      </c>
      <c r="G27" s="94"/>
      <c r="H27" s="96">
        <f t="shared" si="1"/>
        <v>42.5</v>
      </c>
      <c r="I27" s="101">
        <v>85.0</v>
      </c>
      <c r="J27" s="96"/>
      <c r="K27" s="96">
        <f t="shared" si="2"/>
        <v>42.5</v>
      </c>
      <c r="L27" s="96"/>
      <c r="M27" s="122">
        <v>80.0</v>
      </c>
      <c r="N27" s="96"/>
      <c r="O27" s="96">
        <f t="shared" si="3"/>
        <v>40</v>
      </c>
      <c r="P27" s="122">
        <v>85.0</v>
      </c>
      <c r="Q27" s="96"/>
      <c r="R27" s="96">
        <f t="shared" si="4"/>
        <v>42.5</v>
      </c>
      <c r="S27" s="97"/>
      <c r="T27" s="98">
        <f t="shared" si="5"/>
        <v>45.357</v>
      </c>
      <c r="U27" s="99">
        <f t="shared" si="6"/>
        <v>45.357</v>
      </c>
      <c r="V27" s="100" t="str">
        <f t="shared" si="7"/>
        <v>E</v>
      </c>
      <c r="W27" s="97" t="s">
        <v>39</v>
      </c>
      <c r="X27" s="96">
        <v>0.0</v>
      </c>
      <c r="Y27" s="98">
        <f>IF(T13&gt;0,((E27/T13)*((E13/U13)*100))+((H27/T13)*((H13/U13)*100))+((K27/T13)*((K13/U13)*100))+((L27/T13)*((L13/U13)*100))+((O27/T13)*((O13/U13)*100))+(IF((R27/T13)*((R13/U13)*100)&gt;(S27/T13)*((R13/U13)*100),(R27/T13)*((R13/U13)*100),(S27/T13)*((R13/U13)*100))))</f>
        <v>45.357</v>
      </c>
      <c r="Z27" s="59"/>
    </row>
    <row r="28" ht="24.0" customHeight="1">
      <c r="A28" s="90" t="s">
        <v>65</v>
      </c>
      <c r="B28" s="91">
        <v>2.21200348E8</v>
      </c>
      <c r="C28" s="92"/>
      <c r="D28" s="93" t="s">
        <v>56</v>
      </c>
      <c r="E28" s="95">
        <v>92.86</v>
      </c>
      <c r="F28" s="95">
        <v>85.0</v>
      </c>
      <c r="G28" s="94"/>
      <c r="H28" s="96">
        <f t="shared" si="1"/>
        <v>42.5</v>
      </c>
      <c r="I28" s="101">
        <v>85.0</v>
      </c>
      <c r="J28" s="96"/>
      <c r="K28" s="96">
        <f t="shared" si="2"/>
        <v>42.5</v>
      </c>
      <c r="L28" s="96"/>
      <c r="M28" s="122">
        <v>76.0</v>
      </c>
      <c r="N28" s="96"/>
      <c r="O28" s="96">
        <f t="shared" si="3"/>
        <v>38</v>
      </c>
      <c r="P28" s="122">
        <v>87.5</v>
      </c>
      <c r="Q28" s="96"/>
      <c r="R28" s="96">
        <f t="shared" si="4"/>
        <v>43.75</v>
      </c>
      <c r="S28" s="97"/>
      <c r="T28" s="98">
        <f t="shared" si="5"/>
        <v>46.561</v>
      </c>
      <c r="U28" s="99">
        <f t="shared" si="6"/>
        <v>46.561</v>
      </c>
      <c r="V28" s="100" t="str">
        <f t="shared" si="7"/>
        <v>E</v>
      </c>
      <c r="W28" s="97" t="s">
        <v>39</v>
      </c>
      <c r="X28" s="96">
        <v>0.0</v>
      </c>
      <c r="Y28" s="98">
        <f>IF(T13&gt;0,((E28/T13)*((E13/U13)*100))+((H28/T13)*((H13/U13)*100))+((K28/T13)*((K13/U13)*100))+((L28/T13)*((L13/U13)*100))+((O28/T13)*((O13/U13)*100))+(IF((R28/T13)*((R13/U13)*100)&gt;(S28/T13)*((R13/U13)*100),(R28/T13)*((R13/U13)*100),(S28/T13)*((R13/U13)*100))))</f>
        <v>46.561</v>
      </c>
      <c r="Z28" s="59"/>
    </row>
    <row r="29" ht="24.0" customHeight="1">
      <c r="A29" s="90" t="s">
        <v>67</v>
      </c>
      <c r="B29" s="91">
        <v>2.21200349E8</v>
      </c>
      <c r="C29" s="92"/>
      <c r="D29" s="93" t="s">
        <v>58</v>
      </c>
      <c r="E29" s="95">
        <v>92.86</v>
      </c>
      <c r="F29" s="95">
        <v>85.0</v>
      </c>
      <c r="G29" s="94"/>
      <c r="H29" s="96">
        <f t="shared" si="1"/>
        <v>42.5</v>
      </c>
      <c r="I29" s="101">
        <v>85.0</v>
      </c>
      <c r="J29" s="96"/>
      <c r="K29" s="96">
        <f t="shared" si="2"/>
        <v>42.5</v>
      </c>
      <c r="L29" s="96"/>
      <c r="M29" s="122">
        <v>75.0</v>
      </c>
      <c r="N29" s="96"/>
      <c r="O29" s="96">
        <f t="shared" si="3"/>
        <v>37.5</v>
      </c>
      <c r="P29" s="122">
        <v>85.0</v>
      </c>
      <c r="Q29" s="96"/>
      <c r="R29" s="96">
        <f t="shared" si="4"/>
        <v>42.5</v>
      </c>
      <c r="S29" s="97"/>
      <c r="T29" s="98">
        <f t="shared" si="5"/>
        <v>46.036</v>
      </c>
      <c r="U29" s="99">
        <f t="shared" si="6"/>
        <v>46.036</v>
      </c>
      <c r="V29" s="100" t="str">
        <f t="shared" si="7"/>
        <v>E</v>
      </c>
      <c r="W29" s="97" t="s">
        <v>39</v>
      </c>
      <c r="X29" s="96">
        <v>0.0</v>
      </c>
      <c r="Y29" s="98">
        <f>IF(T13&gt;0,((E29/T13)*((E13/U13)*100))+((H29/T13)*((H13/U13)*100))+((K29/T13)*((K13/U13)*100))+((L29/T13)*((L13/U13)*100))+((O29/T13)*((O13/U13)*100))+(IF((R29/T13)*((R13/U13)*100)&gt;(S29/T13)*((R13/U13)*100),(R29/T13)*((R13/U13)*100),(S29/T13)*((R13/U13)*100))))</f>
        <v>46.036</v>
      </c>
      <c r="Z29" s="59"/>
    </row>
    <row r="30" ht="24.0" customHeight="1">
      <c r="A30" s="90" t="s">
        <v>69</v>
      </c>
      <c r="B30" s="91">
        <v>2.21200351E8</v>
      </c>
      <c r="C30" s="92"/>
      <c r="D30" s="93" t="s">
        <v>172</v>
      </c>
      <c r="E30" s="95">
        <v>85.71</v>
      </c>
      <c r="F30" s="95">
        <v>85.0</v>
      </c>
      <c r="G30" s="94"/>
      <c r="H30" s="96">
        <f t="shared" si="1"/>
        <v>42.5</v>
      </c>
      <c r="I30" s="101">
        <v>85.0</v>
      </c>
      <c r="J30" s="96"/>
      <c r="K30" s="96">
        <f t="shared" si="2"/>
        <v>42.5</v>
      </c>
      <c r="L30" s="96"/>
      <c r="M30" s="122">
        <v>75.0</v>
      </c>
      <c r="N30" s="96"/>
      <c r="O30" s="96">
        <f t="shared" si="3"/>
        <v>37.5</v>
      </c>
      <c r="P30" s="122">
        <v>85.0</v>
      </c>
      <c r="Q30" s="96"/>
      <c r="R30" s="96">
        <f t="shared" si="4"/>
        <v>42.5</v>
      </c>
      <c r="S30" s="97"/>
      <c r="T30" s="98">
        <f t="shared" si="5"/>
        <v>45.321</v>
      </c>
      <c r="U30" s="99">
        <f t="shared" si="6"/>
        <v>45.321</v>
      </c>
      <c r="V30" s="100" t="str">
        <f t="shared" si="7"/>
        <v>E</v>
      </c>
      <c r="W30" s="97" t="s">
        <v>39</v>
      </c>
      <c r="X30" s="96">
        <v>0.0</v>
      </c>
      <c r="Y30" s="98">
        <f>IF(T13&gt;0,((E30/T13)*((E13/U13)*100))+((H30/T13)*((H13/U13)*100))+((K30/T13)*((K13/U13)*100))+((L30/T13)*((L13/U13)*100))+((O30/T13)*((O13/U13)*100))+(IF((R30/T13)*((R13/U13)*100)&gt;(S30/T13)*((R13/U13)*100),(R30/T13)*((R13/U13)*100),(S30/T13)*((R13/U13)*100))))</f>
        <v>45.321</v>
      </c>
      <c r="Z30" s="59"/>
    </row>
    <row r="31" ht="24.0" customHeight="1">
      <c r="A31" s="90" t="s">
        <v>71</v>
      </c>
      <c r="B31" s="91">
        <v>2.21200352E8</v>
      </c>
      <c r="C31" s="92"/>
      <c r="D31" s="93" t="s">
        <v>60</v>
      </c>
      <c r="E31" s="95">
        <v>92.86</v>
      </c>
      <c r="F31" s="95">
        <v>85.0</v>
      </c>
      <c r="G31" s="94"/>
      <c r="H31" s="96">
        <f t="shared" si="1"/>
        <v>42.5</v>
      </c>
      <c r="I31" s="101">
        <v>85.0</v>
      </c>
      <c r="J31" s="96"/>
      <c r="K31" s="96">
        <f t="shared" si="2"/>
        <v>42.5</v>
      </c>
      <c r="L31" s="96"/>
      <c r="M31" s="122">
        <v>80.0</v>
      </c>
      <c r="N31" s="96"/>
      <c r="O31" s="96">
        <f t="shared" si="3"/>
        <v>40</v>
      </c>
      <c r="P31" s="122">
        <v>87.5</v>
      </c>
      <c r="Q31" s="96"/>
      <c r="R31" s="96">
        <f t="shared" si="4"/>
        <v>43.75</v>
      </c>
      <c r="S31" s="97"/>
      <c r="T31" s="98">
        <f t="shared" si="5"/>
        <v>47.161</v>
      </c>
      <c r="U31" s="99">
        <f t="shared" si="6"/>
        <v>47.161</v>
      </c>
      <c r="V31" s="100" t="str">
        <f t="shared" si="7"/>
        <v>E</v>
      </c>
      <c r="W31" s="97" t="s">
        <v>39</v>
      </c>
      <c r="X31" s="96">
        <v>0.0</v>
      </c>
      <c r="Y31" s="98">
        <f>IF(T13&gt;0,((E31/T13)*((E13/U13)*100))+((H31/T13)*((H13/U13)*100))+((K31/T13)*((K13/U13)*100))+((L31/T13)*((L13/U13)*100))+((O31/T13)*((O13/U13)*100))+(IF((R31/T13)*((R13/U13)*100)&gt;(S31/T13)*((R13/U13)*100),(R31/T13)*((R13/U13)*100),(S31/T13)*((R13/U13)*100))))</f>
        <v>47.161</v>
      </c>
      <c r="Z31" s="59"/>
    </row>
    <row r="32" ht="24.0" customHeight="1">
      <c r="A32" s="90" t="s">
        <v>73</v>
      </c>
      <c r="B32" s="91">
        <v>2.21200353E8</v>
      </c>
      <c r="C32" s="92"/>
      <c r="D32" s="93" t="s">
        <v>62</v>
      </c>
      <c r="E32" s="120">
        <v>57.14</v>
      </c>
      <c r="F32" s="95">
        <v>0.0</v>
      </c>
      <c r="G32" s="94"/>
      <c r="H32" s="96">
        <f t="shared" si="1"/>
        <v>0</v>
      </c>
      <c r="I32" s="101">
        <v>0.0</v>
      </c>
      <c r="J32" s="96"/>
      <c r="K32" s="96">
        <f t="shared" si="2"/>
        <v>0</v>
      </c>
      <c r="L32" s="96"/>
      <c r="M32" s="122">
        <v>0.0</v>
      </c>
      <c r="N32" s="96"/>
      <c r="O32" s="96">
        <f t="shared" si="3"/>
        <v>0</v>
      </c>
      <c r="P32" s="122">
        <v>0.0</v>
      </c>
      <c r="Q32" s="96"/>
      <c r="R32" s="96">
        <f t="shared" si="4"/>
        <v>0</v>
      </c>
      <c r="S32" s="97"/>
      <c r="T32" s="98">
        <f t="shared" si="5"/>
        <v>5.714</v>
      </c>
      <c r="U32" s="99">
        <f t="shared" si="6"/>
        <v>5.714</v>
      </c>
      <c r="V32" s="100" t="str">
        <f t="shared" si="7"/>
        <v>E</v>
      </c>
      <c r="W32" s="97" t="s">
        <v>39</v>
      </c>
      <c r="X32" s="96">
        <v>0.0</v>
      </c>
      <c r="Y32" s="98">
        <f>IF(T13&gt;0,((E32/T13)*((E13/U13)*100))+((H32/T13)*((H13/U13)*100))+((K32/T13)*((K13/U13)*100))+((L32/T13)*((L13/U13)*100))+((O32/T13)*((O13/U13)*100))+(IF((R32/T13)*((R13/U13)*100)&gt;(S32/T13)*((R13/U13)*100),(R32/T13)*((R13/U13)*100),(S32/T13)*((R13/U13)*100))))</f>
        <v>5.714</v>
      </c>
      <c r="Z32" s="59"/>
    </row>
    <row r="33" ht="24.0" customHeight="1">
      <c r="A33" s="90" t="s">
        <v>75</v>
      </c>
      <c r="B33" s="102">
        <v>2.21200355E8</v>
      </c>
      <c r="C33" s="92"/>
      <c r="D33" s="103" t="s">
        <v>64</v>
      </c>
      <c r="E33" s="95">
        <v>85.71</v>
      </c>
      <c r="F33" s="95">
        <v>85.0</v>
      </c>
      <c r="G33" s="94"/>
      <c r="H33" s="96">
        <f t="shared" si="1"/>
        <v>42.5</v>
      </c>
      <c r="I33" s="101">
        <v>85.0</v>
      </c>
      <c r="J33" s="96"/>
      <c r="K33" s="96">
        <f t="shared" si="2"/>
        <v>42.5</v>
      </c>
      <c r="L33" s="96"/>
      <c r="M33" s="122">
        <v>75.0</v>
      </c>
      <c r="N33" s="96"/>
      <c r="O33" s="96">
        <f t="shared" si="3"/>
        <v>37.5</v>
      </c>
      <c r="P33" s="122">
        <v>90.0</v>
      </c>
      <c r="Q33" s="96"/>
      <c r="R33" s="96">
        <f t="shared" si="4"/>
        <v>45</v>
      </c>
      <c r="S33" s="97"/>
      <c r="T33" s="98">
        <f t="shared" si="5"/>
        <v>46.071</v>
      </c>
      <c r="U33" s="99">
        <f t="shared" si="6"/>
        <v>46.071</v>
      </c>
      <c r="V33" s="100" t="str">
        <f t="shared" si="7"/>
        <v>E</v>
      </c>
      <c r="W33" s="97" t="s">
        <v>39</v>
      </c>
      <c r="X33" s="96">
        <v>0.0</v>
      </c>
      <c r="Y33" s="98">
        <f>IF(T13&gt;0,((E33/T13)*((E13/U13)*100))+((H33/T13)*((H13/U13)*100))+((K33/T13)*((K13/U13)*100))+((L33/T13)*((L13/U13)*100))+((O33/T13)*((O13/U13)*100))+(IF((R33/T13)*((R13/U13)*100)&gt;(S33/T13)*((R13/U13)*100),(R33/T13)*((R13/U13)*100),(S33/T13)*((R13/U13)*100))))</f>
        <v>46.071</v>
      </c>
      <c r="Z33" s="59"/>
    </row>
    <row r="34" ht="24.0" customHeight="1">
      <c r="A34" s="90" t="s">
        <v>77</v>
      </c>
      <c r="B34" s="91">
        <v>2.21200356E8</v>
      </c>
      <c r="C34" s="92"/>
      <c r="D34" s="93" t="s">
        <v>66</v>
      </c>
      <c r="E34" s="95">
        <v>85.71</v>
      </c>
      <c r="F34" s="95">
        <v>85.0</v>
      </c>
      <c r="G34" s="94"/>
      <c r="H34" s="96">
        <f t="shared" si="1"/>
        <v>42.5</v>
      </c>
      <c r="I34" s="101">
        <v>85.0</v>
      </c>
      <c r="J34" s="96"/>
      <c r="K34" s="96">
        <f t="shared" si="2"/>
        <v>42.5</v>
      </c>
      <c r="L34" s="96"/>
      <c r="M34" s="122">
        <v>80.0</v>
      </c>
      <c r="N34" s="96"/>
      <c r="O34" s="96">
        <f t="shared" si="3"/>
        <v>40</v>
      </c>
      <c r="P34" s="122">
        <v>87.5</v>
      </c>
      <c r="Q34" s="96"/>
      <c r="R34" s="96">
        <f t="shared" si="4"/>
        <v>43.75</v>
      </c>
      <c r="S34" s="97"/>
      <c r="T34" s="98">
        <f t="shared" si="5"/>
        <v>46.446</v>
      </c>
      <c r="U34" s="99">
        <f t="shared" si="6"/>
        <v>46.446</v>
      </c>
      <c r="V34" s="100" t="str">
        <f t="shared" si="7"/>
        <v>E</v>
      </c>
      <c r="W34" s="97" t="s">
        <v>39</v>
      </c>
      <c r="X34" s="96">
        <v>0.0</v>
      </c>
      <c r="Y34" s="98">
        <f>IF(T13&gt;0,((E34/T13)*((E13/U13)*100))+((H34/T13)*((H13/U13)*100))+((K34/T13)*((K13/U13)*100))+((L34/T13)*((L13/U13)*100))+((O34/T13)*((O13/U13)*100))+(IF((R34/T13)*((R13/U13)*100)&gt;(S34/T13)*((R13/U13)*100),(R34/T13)*((R13/U13)*100),(S34/T13)*((R13/U13)*100))))</f>
        <v>46.446</v>
      </c>
      <c r="Z34" s="59"/>
    </row>
    <row r="35" ht="24.0" customHeight="1">
      <c r="A35" s="90" t="s">
        <v>79</v>
      </c>
      <c r="B35" s="91">
        <v>2.21200357E8</v>
      </c>
      <c r="C35" s="92"/>
      <c r="D35" s="93" t="s">
        <v>68</v>
      </c>
      <c r="E35" s="95">
        <v>85.71</v>
      </c>
      <c r="F35" s="95">
        <v>85.0</v>
      </c>
      <c r="G35" s="94"/>
      <c r="H35" s="96">
        <f t="shared" si="1"/>
        <v>42.5</v>
      </c>
      <c r="I35" s="101">
        <v>85.0</v>
      </c>
      <c r="J35" s="96"/>
      <c r="K35" s="96">
        <f t="shared" si="2"/>
        <v>42.5</v>
      </c>
      <c r="L35" s="96"/>
      <c r="M35" s="122">
        <v>80.0</v>
      </c>
      <c r="N35" s="96"/>
      <c r="O35" s="96">
        <f t="shared" si="3"/>
        <v>40</v>
      </c>
      <c r="P35" s="122">
        <v>85.0</v>
      </c>
      <c r="Q35" s="96"/>
      <c r="R35" s="96">
        <f t="shared" si="4"/>
        <v>42.5</v>
      </c>
      <c r="S35" s="97"/>
      <c r="T35" s="98">
        <f t="shared" si="5"/>
        <v>46.071</v>
      </c>
      <c r="U35" s="99">
        <f t="shared" si="6"/>
        <v>46.071</v>
      </c>
      <c r="V35" s="100" t="str">
        <f t="shared" si="7"/>
        <v>E</v>
      </c>
      <c r="W35" s="97" t="s">
        <v>39</v>
      </c>
      <c r="X35" s="96">
        <v>0.0</v>
      </c>
      <c r="Y35" s="98">
        <f>IF(T13&gt;0,((E35/T13)*((E13/U13)*100))+((H35/T13)*((H13/U13)*100))+((K35/T13)*((K13/U13)*100))+((L35/T13)*((L13/U13)*100))+((O35/T13)*((O13/U13)*100))+(IF((R35/T13)*((R13/U13)*100)&gt;(S35/T13)*((R13/U13)*100),(R35/T13)*((R13/U13)*100),(S35/T13)*((R13/U13)*100))))</f>
        <v>46.071</v>
      </c>
      <c r="Z35" s="59"/>
    </row>
    <row r="36" ht="24.0" customHeight="1">
      <c r="A36" s="90" t="s">
        <v>81</v>
      </c>
      <c r="B36" s="91">
        <v>2.21200358E8</v>
      </c>
      <c r="C36" s="92"/>
      <c r="D36" s="93" t="s">
        <v>70</v>
      </c>
      <c r="E36" s="95">
        <v>92.86</v>
      </c>
      <c r="F36" s="95">
        <v>85.0</v>
      </c>
      <c r="G36" s="94"/>
      <c r="H36" s="96">
        <f t="shared" si="1"/>
        <v>42.5</v>
      </c>
      <c r="I36" s="101">
        <v>85.0</v>
      </c>
      <c r="J36" s="96"/>
      <c r="K36" s="96">
        <f t="shared" si="2"/>
        <v>42.5</v>
      </c>
      <c r="L36" s="96"/>
      <c r="M36" s="122">
        <v>76.0</v>
      </c>
      <c r="N36" s="96"/>
      <c r="O36" s="96">
        <f t="shared" si="3"/>
        <v>38</v>
      </c>
      <c r="P36" s="122">
        <v>90.0</v>
      </c>
      <c r="Q36" s="96"/>
      <c r="R36" s="96">
        <f t="shared" si="4"/>
        <v>45</v>
      </c>
      <c r="S36" s="97"/>
      <c r="T36" s="98">
        <f t="shared" si="5"/>
        <v>46.936</v>
      </c>
      <c r="U36" s="99">
        <f t="shared" si="6"/>
        <v>46.936</v>
      </c>
      <c r="V36" s="100" t="str">
        <f t="shared" si="7"/>
        <v>E</v>
      </c>
      <c r="W36" s="97" t="s">
        <v>39</v>
      </c>
      <c r="X36" s="96">
        <v>0.0</v>
      </c>
      <c r="Y36" s="98">
        <f>IF(T13&gt;0,((E36/T13)*((E13/U13)*100))+((H36/T13)*((H13/U13)*100))+((K36/T13)*((K13/U13)*100))+((L36/T13)*((L13/U13)*100))+((O36/T13)*((O13/U13)*100))+(IF((R36/T13)*((R13/U13)*100)&gt;(S36/T13)*((R13/U13)*100),(R36/T13)*((R13/U13)*100),(S36/T13)*((R13/U13)*100))))</f>
        <v>46.936</v>
      </c>
      <c r="Z36" s="59"/>
    </row>
    <row r="37" ht="24.0" customHeight="1">
      <c r="A37" s="90" t="s">
        <v>83</v>
      </c>
      <c r="B37" s="91">
        <v>2.21200359E8</v>
      </c>
      <c r="C37" s="92"/>
      <c r="D37" s="93" t="s">
        <v>72</v>
      </c>
      <c r="E37" s="95">
        <v>78.57</v>
      </c>
      <c r="F37" s="95">
        <v>85.0</v>
      </c>
      <c r="G37" s="94"/>
      <c r="H37" s="96">
        <f t="shared" si="1"/>
        <v>42.5</v>
      </c>
      <c r="I37" s="101">
        <v>85.0</v>
      </c>
      <c r="J37" s="96"/>
      <c r="K37" s="96">
        <f t="shared" si="2"/>
        <v>42.5</v>
      </c>
      <c r="L37" s="96"/>
      <c r="M37" s="122">
        <v>80.0</v>
      </c>
      <c r="N37" s="96"/>
      <c r="O37" s="96">
        <f t="shared" si="3"/>
        <v>40</v>
      </c>
      <c r="P37" s="122">
        <v>85.0</v>
      </c>
      <c r="Q37" s="96"/>
      <c r="R37" s="96">
        <f t="shared" si="4"/>
        <v>42.5</v>
      </c>
      <c r="S37" s="97"/>
      <c r="T37" s="98">
        <f t="shared" si="5"/>
        <v>45.357</v>
      </c>
      <c r="U37" s="99">
        <f t="shared" si="6"/>
        <v>45.357</v>
      </c>
      <c r="V37" s="100" t="str">
        <f t="shared" si="7"/>
        <v>E</v>
      </c>
      <c r="W37" s="97" t="s">
        <v>39</v>
      </c>
      <c r="X37" s="96">
        <v>0.0</v>
      </c>
      <c r="Y37" s="98">
        <f>IF(T13&gt;0,((E37/T13)*((E13/U13)*100))+((H37/T13)*((H13/U13)*100))+((K37/T13)*((K13/U13)*100))+((L37/T13)*((L13/U13)*100))+((O37/T13)*((O13/U13)*100))+(IF((R37/T13)*((R13/U13)*100)&gt;(S37/T13)*((R13/U13)*100),(R37/T13)*((R13/U13)*100),(S37/T13)*((R13/U13)*100))))</f>
        <v>45.357</v>
      </c>
      <c r="Z37" s="59"/>
    </row>
    <row r="38" ht="24.0" customHeight="1">
      <c r="A38" s="90" t="s">
        <v>85</v>
      </c>
      <c r="B38" s="91">
        <v>2.2120036E8</v>
      </c>
      <c r="C38" s="92"/>
      <c r="D38" s="93" t="s">
        <v>74</v>
      </c>
      <c r="E38" s="95">
        <v>85.71</v>
      </c>
      <c r="F38" s="95">
        <v>85.0</v>
      </c>
      <c r="G38" s="94"/>
      <c r="H38" s="96">
        <f t="shared" si="1"/>
        <v>42.5</v>
      </c>
      <c r="I38" s="101">
        <v>85.0</v>
      </c>
      <c r="J38" s="96"/>
      <c r="K38" s="96">
        <f t="shared" si="2"/>
        <v>42.5</v>
      </c>
      <c r="L38" s="96"/>
      <c r="M38" s="122">
        <v>80.0</v>
      </c>
      <c r="N38" s="96"/>
      <c r="O38" s="96">
        <f t="shared" si="3"/>
        <v>40</v>
      </c>
      <c r="P38" s="122">
        <v>87.5</v>
      </c>
      <c r="Q38" s="96"/>
      <c r="R38" s="96">
        <f t="shared" si="4"/>
        <v>43.75</v>
      </c>
      <c r="S38" s="97"/>
      <c r="T38" s="98">
        <f t="shared" si="5"/>
        <v>46.446</v>
      </c>
      <c r="U38" s="99">
        <f t="shared" si="6"/>
        <v>46.446</v>
      </c>
      <c r="V38" s="100" t="str">
        <f t="shared" si="7"/>
        <v>E</v>
      </c>
      <c r="W38" s="97" t="s">
        <v>39</v>
      </c>
      <c r="X38" s="96">
        <v>0.0</v>
      </c>
      <c r="Y38" s="98">
        <f>IF(T13&gt;0,((E38/T13)*((E13/U13)*100))+((H38/T13)*((H13/U13)*100))+((K38/T13)*((K13/U13)*100))+((L38/T13)*((L13/U13)*100))+((O38/T13)*((O13/U13)*100))+(IF((R38/T13)*((R13/U13)*100)&gt;(S38/T13)*((R13/U13)*100),(R38/T13)*((R13/U13)*100),(S38/T13)*((R13/U13)*100))))</f>
        <v>46.446</v>
      </c>
      <c r="Z38" s="59"/>
    </row>
    <row r="39" ht="24.0" customHeight="1">
      <c r="A39" s="90" t="s">
        <v>87</v>
      </c>
      <c r="B39" s="91">
        <v>2.21200362E8</v>
      </c>
      <c r="C39" s="92"/>
      <c r="D39" s="93" t="s">
        <v>76</v>
      </c>
      <c r="E39" s="95">
        <v>85.71</v>
      </c>
      <c r="F39" s="95">
        <v>85.0</v>
      </c>
      <c r="G39" s="94"/>
      <c r="H39" s="96">
        <f t="shared" si="1"/>
        <v>42.5</v>
      </c>
      <c r="I39" s="101">
        <v>85.0</v>
      </c>
      <c r="J39" s="96"/>
      <c r="K39" s="96">
        <f t="shared" si="2"/>
        <v>42.5</v>
      </c>
      <c r="L39" s="96"/>
      <c r="M39" s="122">
        <v>80.0</v>
      </c>
      <c r="N39" s="96"/>
      <c r="O39" s="96">
        <f t="shared" si="3"/>
        <v>40</v>
      </c>
      <c r="P39" s="122">
        <v>87.5</v>
      </c>
      <c r="Q39" s="96"/>
      <c r="R39" s="96">
        <f t="shared" si="4"/>
        <v>43.75</v>
      </c>
      <c r="S39" s="97"/>
      <c r="T39" s="98">
        <f t="shared" si="5"/>
        <v>46.446</v>
      </c>
      <c r="U39" s="99">
        <f t="shared" si="6"/>
        <v>46.446</v>
      </c>
      <c r="V39" s="100" t="str">
        <f t="shared" si="7"/>
        <v>E</v>
      </c>
      <c r="W39" s="97" t="s">
        <v>39</v>
      </c>
      <c r="X39" s="96">
        <v>0.0</v>
      </c>
      <c r="Y39" s="98">
        <f>IF(T13&gt;0,((E39/T13)*((E13/U13)*100))+((H39/T13)*((H13/U13)*100))+((K39/T13)*((K13/U13)*100))+((L39/T13)*((L13/U13)*100))+((O39/T13)*((O13/U13)*100))+(IF((R39/T13)*((R13/U13)*100)&gt;(S39/T13)*((R13/U13)*100),(R39/T13)*((R13/U13)*100),(S39/T13)*((R13/U13)*100))))</f>
        <v>46.446</v>
      </c>
      <c r="Z39" s="59"/>
    </row>
    <row r="40" ht="24.0" customHeight="1">
      <c r="A40" s="90" t="s">
        <v>89</v>
      </c>
      <c r="B40" s="91">
        <v>2.21200363E8</v>
      </c>
      <c r="C40" s="92"/>
      <c r="D40" s="93" t="s">
        <v>78</v>
      </c>
      <c r="E40" s="95">
        <v>92.86</v>
      </c>
      <c r="F40" s="95">
        <v>85.0</v>
      </c>
      <c r="G40" s="94"/>
      <c r="H40" s="96">
        <f t="shared" si="1"/>
        <v>42.5</v>
      </c>
      <c r="I40" s="101">
        <v>85.0</v>
      </c>
      <c r="J40" s="96"/>
      <c r="K40" s="96">
        <f t="shared" si="2"/>
        <v>42.5</v>
      </c>
      <c r="L40" s="96"/>
      <c r="M40" s="122">
        <v>80.0</v>
      </c>
      <c r="N40" s="96"/>
      <c r="O40" s="96">
        <f t="shared" si="3"/>
        <v>40</v>
      </c>
      <c r="P40" s="122">
        <v>85.0</v>
      </c>
      <c r="Q40" s="96"/>
      <c r="R40" s="96">
        <f t="shared" si="4"/>
        <v>42.5</v>
      </c>
      <c r="S40" s="97"/>
      <c r="T40" s="98">
        <f t="shared" si="5"/>
        <v>46.786</v>
      </c>
      <c r="U40" s="99">
        <f t="shared" si="6"/>
        <v>46.786</v>
      </c>
      <c r="V40" s="100" t="str">
        <f t="shared" si="7"/>
        <v>E</v>
      </c>
      <c r="W40" s="97" t="s">
        <v>39</v>
      </c>
      <c r="X40" s="96">
        <v>0.0</v>
      </c>
      <c r="Y40" s="98">
        <f>IF(T13&gt;0,((E40/T13)*((E13/U13)*100))+((H40/T13)*((H13/U13)*100))+((K40/T13)*((K13/U13)*100))+((L40/T13)*((L13/U13)*100))+((O40/T13)*((O13/U13)*100))+(IF((R40/T13)*((R13/U13)*100)&gt;(S40/T13)*((R13/U13)*100),(R40/T13)*((R13/U13)*100),(S40/T13)*((R13/U13)*100))))</f>
        <v>46.786</v>
      </c>
      <c r="Z40" s="59"/>
    </row>
    <row r="41" ht="24.0" customHeight="1">
      <c r="A41" s="90" t="s">
        <v>91</v>
      </c>
      <c r="B41" s="91">
        <v>2.21200364E8</v>
      </c>
      <c r="C41" s="92"/>
      <c r="D41" s="93" t="s">
        <v>80</v>
      </c>
      <c r="E41" s="95">
        <v>85.71</v>
      </c>
      <c r="F41" s="95">
        <v>85.0</v>
      </c>
      <c r="G41" s="94"/>
      <c r="H41" s="96">
        <f t="shared" si="1"/>
        <v>42.5</v>
      </c>
      <c r="I41" s="101">
        <v>85.0</v>
      </c>
      <c r="J41" s="96"/>
      <c r="K41" s="96">
        <f t="shared" si="2"/>
        <v>42.5</v>
      </c>
      <c r="L41" s="96"/>
      <c r="M41" s="122">
        <v>80.0</v>
      </c>
      <c r="N41" s="96"/>
      <c r="O41" s="96">
        <f t="shared" si="3"/>
        <v>40</v>
      </c>
      <c r="P41" s="122">
        <v>87.5</v>
      </c>
      <c r="Q41" s="96"/>
      <c r="R41" s="96">
        <f t="shared" si="4"/>
        <v>43.75</v>
      </c>
      <c r="S41" s="97"/>
      <c r="T41" s="98">
        <f t="shared" si="5"/>
        <v>46.446</v>
      </c>
      <c r="U41" s="99">
        <f t="shared" si="6"/>
        <v>46.446</v>
      </c>
      <c r="V41" s="100" t="str">
        <f t="shared" si="7"/>
        <v>E</v>
      </c>
      <c r="W41" s="97" t="s">
        <v>39</v>
      </c>
      <c r="X41" s="96">
        <v>0.0</v>
      </c>
      <c r="Y41" s="98">
        <f>IF(T13&gt;0,((E41/T13)*((E13/U13)*100))+((H41/T13)*((H13/U13)*100))+((K41/T13)*((K13/U13)*100))+((L41/T13)*((L13/U13)*100))+((O41/T13)*((O13/U13)*100))+(IF((R41/T13)*((R13/U13)*100)&gt;(S41/T13)*((R13/U13)*100),(R41/T13)*((R13/U13)*100),(S41/T13)*((R13/U13)*100))))</f>
        <v>46.446</v>
      </c>
      <c r="Z41" s="59"/>
    </row>
    <row r="42" ht="24.0" customHeight="1">
      <c r="A42" s="90" t="s">
        <v>93</v>
      </c>
      <c r="B42" s="91">
        <v>2.21200367E8</v>
      </c>
      <c r="C42" s="92"/>
      <c r="D42" s="93" t="s">
        <v>82</v>
      </c>
      <c r="E42" s="95">
        <v>85.71</v>
      </c>
      <c r="F42" s="95">
        <v>85.0</v>
      </c>
      <c r="G42" s="94"/>
      <c r="H42" s="96">
        <f t="shared" si="1"/>
        <v>42.5</v>
      </c>
      <c r="I42" s="101">
        <v>85.0</v>
      </c>
      <c r="J42" s="96"/>
      <c r="K42" s="96">
        <f t="shared" si="2"/>
        <v>42.5</v>
      </c>
      <c r="L42" s="96"/>
      <c r="M42" s="122">
        <v>0.0</v>
      </c>
      <c r="N42" s="96"/>
      <c r="O42" s="96">
        <f t="shared" si="3"/>
        <v>0</v>
      </c>
      <c r="P42" s="122">
        <v>0.0</v>
      </c>
      <c r="Q42" s="96"/>
      <c r="R42" s="96">
        <f t="shared" si="4"/>
        <v>0</v>
      </c>
      <c r="S42" s="97"/>
      <c r="T42" s="98">
        <f t="shared" si="5"/>
        <v>21.321</v>
      </c>
      <c r="U42" s="99">
        <f t="shared" si="6"/>
        <v>21.321</v>
      </c>
      <c r="V42" s="100" t="str">
        <f t="shared" si="7"/>
        <v>E</v>
      </c>
      <c r="W42" s="97" t="s">
        <v>39</v>
      </c>
      <c r="X42" s="96">
        <v>0.0</v>
      </c>
      <c r="Y42" s="98">
        <f>IF(T13&gt;0,((E42/T13)*((E13/U13)*100))+((H42/T13)*((H13/U13)*100))+((K42/T13)*((K13/U13)*100))+((L42/T13)*((L13/U13)*100))+((O42/T13)*((O13/U13)*100))+(IF((R42/T13)*((R13/U13)*100)&gt;(S42/T13)*((R13/U13)*100),(R42/T13)*((R13/U13)*100),(S42/T13)*((R13/U13)*100))))</f>
        <v>21.321</v>
      </c>
      <c r="Z42" s="59"/>
    </row>
    <row r="43" ht="24.0" customHeight="1">
      <c r="A43" s="90" t="s">
        <v>95</v>
      </c>
      <c r="B43" s="91">
        <v>2.21200368E8</v>
      </c>
      <c r="C43" s="92"/>
      <c r="D43" s="93" t="s">
        <v>84</v>
      </c>
      <c r="E43" s="95">
        <v>92.86</v>
      </c>
      <c r="F43" s="95">
        <v>85.0</v>
      </c>
      <c r="G43" s="94"/>
      <c r="H43" s="96">
        <f t="shared" si="1"/>
        <v>42.5</v>
      </c>
      <c r="I43" s="101">
        <v>85.0</v>
      </c>
      <c r="J43" s="96"/>
      <c r="K43" s="96">
        <f t="shared" si="2"/>
        <v>42.5</v>
      </c>
      <c r="L43" s="96"/>
      <c r="M43" s="122">
        <v>80.0</v>
      </c>
      <c r="N43" s="96"/>
      <c r="O43" s="96">
        <f t="shared" si="3"/>
        <v>40</v>
      </c>
      <c r="P43" s="122">
        <v>87.5</v>
      </c>
      <c r="Q43" s="96"/>
      <c r="R43" s="96">
        <f t="shared" si="4"/>
        <v>43.75</v>
      </c>
      <c r="S43" s="97"/>
      <c r="T43" s="98">
        <f t="shared" si="5"/>
        <v>47.161</v>
      </c>
      <c r="U43" s="99">
        <f t="shared" si="6"/>
        <v>47.161</v>
      </c>
      <c r="V43" s="100" t="str">
        <f t="shared" si="7"/>
        <v>E</v>
      </c>
      <c r="W43" s="97" t="s">
        <v>39</v>
      </c>
      <c r="X43" s="96">
        <v>0.0</v>
      </c>
      <c r="Y43" s="98">
        <f>IF(T13&gt;0,((E43/T13)*((E13/U13)*100))+((H43/T13)*((H13/U13)*100))+((K43/T13)*((K13/U13)*100))+((L43/T13)*((L13/U13)*100))+((O43/T13)*((O13/U13)*100))+(IF((R43/T13)*((R13/U13)*100)&gt;(S43/T13)*((R13/U13)*100),(R43/T13)*((R13/U13)*100),(S43/T13)*((R13/U13)*100))))</f>
        <v>47.161</v>
      </c>
      <c r="Z43" s="59"/>
    </row>
    <row r="44" ht="24.0" customHeight="1">
      <c r="A44" s="90" t="s">
        <v>97</v>
      </c>
      <c r="B44" s="91">
        <v>2.21200371E8</v>
      </c>
      <c r="C44" s="92"/>
      <c r="D44" s="93" t="s">
        <v>86</v>
      </c>
      <c r="E44" s="95">
        <v>85.71</v>
      </c>
      <c r="F44" s="95">
        <v>85.0</v>
      </c>
      <c r="G44" s="94"/>
      <c r="H44" s="96">
        <f t="shared" si="1"/>
        <v>42.5</v>
      </c>
      <c r="I44" s="101">
        <v>85.0</v>
      </c>
      <c r="J44" s="96"/>
      <c r="K44" s="96">
        <f t="shared" si="2"/>
        <v>42.5</v>
      </c>
      <c r="L44" s="96"/>
      <c r="M44" s="122">
        <v>75.5</v>
      </c>
      <c r="N44" s="96"/>
      <c r="O44" s="96">
        <f t="shared" si="3"/>
        <v>37.75</v>
      </c>
      <c r="P44" s="122">
        <v>87.5</v>
      </c>
      <c r="Q44" s="96"/>
      <c r="R44" s="96">
        <f t="shared" si="4"/>
        <v>43.75</v>
      </c>
      <c r="S44" s="97"/>
      <c r="T44" s="98">
        <f t="shared" si="5"/>
        <v>45.771</v>
      </c>
      <c r="U44" s="99">
        <f t="shared" si="6"/>
        <v>45.771</v>
      </c>
      <c r="V44" s="100" t="str">
        <f t="shared" si="7"/>
        <v>E</v>
      </c>
      <c r="W44" s="97" t="s">
        <v>39</v>
      </c>
      <c r="X44" s="96">
        <v>0.0</v>
      </c>
      <c r="Y44" s="98">
        <f>IF(T13&gt;0,((E44/T13)*((E13/U13)*100))+((H44/T13)*((H13/U13)*100))+((K44/T13)*((K13/U13)*100))+((L44/T13)*((L13/U13)*100))+((O44/T13)*((O13/U13)*100))+(IF((R44/T13)*((R13/U13)*100)&gt;(S44/T13)*((R13/U13)*100),(R44/T13)*((R13/U13)*100),(S44/T13)*((R13/U13)*100))))</f>
        <v>45.771</v>
      </c>
      <c r="Z44" s="59"/>
    </row>
    <row r="45" ht="24.0" customHeight="1">
      <c r="A45" s="90" t="s">
        <v>145</v>
      </c>
      <c r="B45" s="91">
        <v>2.21200372E8</v>
      </c>
      <c r="C45" s="92"/>
      <c r="D45" s="93" t="s">
        <v>88</v>
      </c>
      <c r="E45" s="95">
        <v>92.86</v>
      </c>
      <c r="F45" s="95">
        <v>85.0</v>
      </c>
      <c r="G45" s="94"/>
      <c r="H45" s="96">
        <f t="shared" si="1"/>
        <v>42.5</v>
      </c>
      <c r="I45" s="101">
        <v>85.0</v>
      </c>
      <c r="J45" s="96"/>
      <c r="K45" s="96">
        <f t="shared" si="2"/>
        <v>42.5</v>
      </c>
      <c r="L45" s="96"/>
      <c r="M45" s="122">
        <v>80.0</v>
      </c>
      <c r="N45" s="96"/>
      <c r="O45" s="96">
        <f t="shared" si="3"/>
        <v>40</v>
      </c>
      <c r="P45" s="122">
        <v>87.5</v>
      </c>
      <c r="Q45" s="96"/>
      <c r="R45" s="96">
        <f t="shared" si="4"/>
        <v>43.75</v>
      </c>
      <c r="S45" s="97"/>
      <c r="T45" s="98">
        <f t="shared" si="5"/>
        <v>47.161</v>
      </c>
      <c r="U45" s="99">
        <f t="shared" si="6"/>
        <v>47.161</v>
      </c>
      <c r="V45" s="100" t="str">
        <f t="shared" si="7"/>
        <v>E</v>
      </c>
      <c r="W45" s="97" t="s">
        <v>39</v>
      </c>
      <c r="X45" s="96">
        <v>0.0</v>
      </c>
      <c r="Y45" s="98">
        <f>IF(T13&gt;0,((E45/T13)*((E13/U13)*100))+((H45/T13)*((H13/U13)*100))+((K45/T13)*((K13/U13)*100))+((L45/T13)*((L13/U13)*100))+((O45/T13)*((O13/U13)*100))+(IF((R45/T13)*((R13/U13)*100)&gt;(S45/T13)*((R13/U13)*100),(R45/T13)*((R13/U13)*100),(S45/T13)*((R13/U13)*100))))</f>
        <v>47.161</v>
      </c>
      <c r="Z45" s="59"/>
    </row>
    <row r="46" ht="24.0" customHeight="1">
      <c r="A46" s="90" t="s">
        <v>147</v>
      </c>
      <c r="B46" s="91">
        <v>2.21200373E8</v>
      </c>
      <c r="C46" s="92"/>
      <c r="D46" s="93" t="s">
        <v>90</v>
      </c>
      <c r="E46" s="95">
        <v>85.71</v>
      </c>
      <c r="F46" s="95">
        <v>85.0</v>
      </c>
      <c r="G46" s="94"/>
      <c r="H46" s="96">
        <f t="shared" si="1"/>
        <v>42.5</v>
      </c>
      <c r="I46" s="101">
        <v>85.0</v>
      </c>
      <c r="J46" s="96"/>
      <c r="K46" s="96">
        <f t="shared" si="2"/>
        <v>42.5</v>
      </c>
      <c r="L46" s="96"/>
      <c r="M46" s="122">
        <v>80.0</v>
      </c>
      <c r="N46" s="96"/>
      <c r="O46" s="96">
        <f t="shared" si="3"/>
        <v>40</v>
      </c>
      <c r="P46" s="122">
        <v>87.5</v>
      </c>
      <c r="Q46" s="96"/>
      <c r="R46" s="96">
        <f t="shared" si="4"/>
        <v>43.75</v>
      </c>
      <c r="S46" s="97"/>
      <c r="T46" s="98">
        <f t="shared" si="5"/>
        <v>46.446</v>
      </c>
      <c r="U46" s="99">
        <f t="shared" si="6"/>
        <v>46.446</v>
      </c>
      <c r="V46" s="100" t="str">
        <f t="shared" si="7"/>
        <v>E</v>
      </c>
      <c r="W46" s="97" t="s">
        <v>39</v>
      </c>
      <c r="X46" s="96">
        <v>0.0</v>
      </c>
      <c r="Y46" s="98">
        <f>IF(T13&gt;0,((E46/T13)*((E13/U13)*100))+((H46/T13)*((H13/U13)*100))+((K46/T13)*((K13/U13)*100))+((L46/T13)*((L13/U13)*100))+((O46/T13)*((O13/U13)*100))+(IF((R46/T13)*((R13/U13)*100)&gt;(S46/T13)*((R13/U13)*100),(R46/T13)*((R13/U13)*100),(S46/T13)*((R13/U13)*100))))</f>
        <v>46.446</v>
      </c>
      <c r="Z46" s="59"/>
    </row>
    <row r="47" ht="24.0" customHeight="1">
      <c r="A47" s="90" t="s">
        <v>149</v>
      </c>
      <c r="B47" s="91">
        <v>2.21200376E8</v>
      </c>
      <c r="C47" s="92"/>
      <c r="D47" s="93" t="s">
        <v>92</v>
      </c>
      <c r="E47" s="95">
        <v>85.71</v>
      </c>
      <c r="F47" s="95">
        <v>85.0</v>
      </c>
      <c r="G47" s="94"/>
      <c r="H47" s="96">
        <f t="shared" si="1"/>
        <v>42.5</v>
      </c>
      <c r="I47" s="101">
        <v>85.0</v>
      </c>
      <c r="J47" s="96"/>
      <c r="K47" s="96">
        <f t="shared" si="2"/>
        <v>42.5</v>
      </c>
      <c r="L47" s="96"/>
      <c r="M47" s="122">
        <v>80.0</v>
      </c>
      <c r="N47" s="96"/>
      <c r="O47" s="96">
        <f t="shared" si="3"/>
        <v>40</v>
      </c>
      <c r="P47" s="122">
        <v>85.0</v>
      </c>
      <c r="Q47" s="96"/>
      <c r="R47" s="96">
        <f t="shared" si="4"/>
        <v>42.5</v>
      </c>
      <c r="S47" s="97"/>
      <c r="T47" s="98">
        <f t="shared" si="5"/>
        <v>46.071</v>
      </c>
      <c r="U47" s="99">
        <f t="shared" si="6"/>
        <v>46.071</v>
      </c>
      <c r="V47" s="100" t="str">
        <f t="shared" si="7"/>
        <v>E</v>
      </c>
      <c r="W47" s="97" t="s">
        <v>39</v>
      </c>
      <c r="X47" s="96">
        <v>0.0</v>
      </c>
      <c r="Y47" s="98">
        <f>IF(T13&gt;0,((E47/T13)*((E13/U13)*100))+((H47/T13)*((H13/U13)*100))+((K47/T13)*((K13/U13)*100))+((L47/T13)*((L13/U13)*100))+((O47/T13)*((O13/U13)*100))+(IF((R47/T13)*((R13/U13)*100)&gt;(S47/T13)*((R13/U13)*100),(R47/T13)*((R13/U13)*100),(S47/T13)*((R13/U13)*100))))</f>
        <v>46.071</v>
      </c>
      <c r="Z47" s="59"/>
    </row>
    <row r="48" ht="24.0" customHeight="1">
      <c r="A48" s="123" t="s">
        <v>154</v>
      </c>
      <c r="B48" s="91">
        <v>2.21200378E8</v>
      </c>
      <c r="C48" s="59"/>
      <c r="D48" s="93" t="s">
        <v>94</v>
      </c>
      <c r="E48" s="95">
        <v>92.86</v>
      </c>
      <c r="F48" s="95">
        <v>85.0</v>
      </c>
      <c r="G48" s="94"/>
      <c r="H48" s="96">
        <f t="shared" si="1"/>
        <v>42.5</v>
      </c>
      <c r="I48" s="101">
        <v>85.0</v>
      </c>
      <c r="J48" s="87"/>
      <c r="K48" s="96">
        <f t="shared" si="2"/>
        <v>42.5</v>
      </c>
      <c r="L48" s="87"/>
      <c r="M48" s="122">
        <v>40.0</v>
      </c>
      <c r="N48" s="87"/>
      <c r="O48" s="96">
        <f t="shared" si="3"/>
        <v>20</v>
      </c>
      <c r="P48" s="122">
        <v>0.0</v>
      </c>
      <c r="Q48" s="87"/>
      <c r="R48" s="96">
        <f t="shared" si="4"/>
        <v>0</v>
      </c>
      <c r="S48" s="85"/>
      <c r="T48" s="88">
        <f t="shared" si="5"/>
        <v>28.036</v>
      </c>
      <c r="U48" s="124">
        <f t="shared" si="6"/>
        <v>28.036</v>
      </c>
      <c r="V48" s="125" t="str">
        <f t="shared" si="7"/>
        <v>E</v>
      </c>
      <c r="W48" s="85" t="s">
        <v>39</v>
      </c>
      <c r="X48" s="87">
        <v>0.0</v>
      </c>
      <c r="Y48" s="88">
        <f>IF(T13&gt;0,((E48/T13)*((E13/U13)*100))+((H48/T13)*((H13/U13)*100))+((K48/T13)*((K13/U13)*100))+((L48/T13)*((L13/U13)*100))+((O48/T13)*((O13/U13)*100))+(IF((R48/T13)*((R13/U13)*100)&gt;(S48/T13)*((R13/U13)*100),(R48/T13)*((R13/U13)*100),(S48/T13)*((R13/U13)*100))))</f>
        <v>28.036</v>
      </c>
      <c r="Z48" s="59"/>
    </row>
    <row r="49" ht="24.0" customHeight="1">
      <c r="A49" s="123" t="s">
        <v>173</v>
      </c>
      <c r="B49" s="91">
        <v>2.21200379E8</v>
      </c>
      <c r="C49" s="59"/>
      <c r="D49" s="93" t="s">
        <v>96</v>
      </c>
      <c r="E49" s="95">
        <v>92.86</v>
      </c>
      <c r="F49" s="95">
        <v>85.0</v>
      </c>
      <c r="G49" s="94"/>
      <c r="H49" s="96">
        <f t="shared" si="1"/>
        <v>42.5</v>
      </c>
      <c r="I49" s="101">
        <v>85.0</v>
      </c>
      <c r="J49" s="87"/>
      <c r="K49" s="96">
        <f t="shared" si="2"/>
        <v>42.5</v>
      </c>
      <c r="L49" s="87"/>
      <c r="M49" s="122">
        <v>80.0</v>
      </c>
      <c r="N49" s="87"/>
      <c r="O49" s="96">
        <f t="shared" si="3"/>
        <v>40</v>
      </c>
      <c r="P49" s="122">
        <v>92.5</v>
      </c>
      <c r="Q49" s="87"/>
      <c r="R49" s="96">
        <f t="shared" si="4"/>
        <v>46.25</v>
      </c>
      <c r="S49" s="85"/>
      <c r="T49" s="88">
        <f t="shared" si="5"/>
        <v>47.911</v>
      </c>
      <c r="U49" s="124">
        <f t="shared" si="6"/>
        <v>47.911</v>
      </c>
      <c r="V49" s="125" t="str">
        <f t="shared" si="7"/>
        <v>E</v>
      </c>
      <c r="W49" s="85" t="s">
        <v>39</v>
      </c>
      <c r="X49" s="87">
        <v>0.0</v>
      </c>
      <c r="Y49" s="88">
        <f>IF(T13&gt;0,((E49/T13)*((E13/U13)*100))+((H49/T13)*((H13/U13)*100))+((K49/T13)*((K13/U13)*100))+((L49/T13)*((L13/U13)*100))+((O49/T13)*((O13/U13)*100))+(IF((R49/T13)*((R13/U13)*100)&gt;(S49/T13)*((R13/U13)*100),(R49/T13)*((R13/U13)*100),(S49/T13)*((R13/U13)*100))))</f>
        <v>47.911</v>
      </c>
      <c r="Z49" s="59"/>
    </row>
    <row r="50" ht="24.0" customHeight="1">
      <c r="A50" s="123" t="s">
        <v>174</v>
      </c>
      <c r="B50" s="91">
        <v>2.21200381E8</v>
      </c>
      <c r="C50" s="126"/>
      <c r="D50" s="93" t="s">
        <v>98</v>
      </c>
      <c r="E50" s="95">
        <v>78.57</v>
      </c>
      <c r="F50" s="95">
        <v>85.0</v>
      </c>
      <c r="G50" s="94"/>
      <c r="H50" s="96">
        <f t="shared" si="1"/>
        <v>42.5</v>
      </c>
      <c r="I50" s="101">
        <v>85.0</v>
      </c>
      <c r="J50" s="87"/>
      <c r="K50" s="96">
        <f t="shared" si="2"/>
        <v>42.5</v>
      </c>
      <c r="L50" s="87"/>
      <c r="M50" s="122">
        <v>80.0</v>
      </c>
      <c r="N50" s="87"/>
      <c r="O50" s="96">
        <f t="shared" si="3"/>
        <v>40</v>
      </c>
      <c r="P50" s="122">
        <v>90.0</v>
      </c>
      <c r="Q50" s="87"/>
      <c r="R50" s="96">
        <f t="shared" si="4"/>
        <v>45</v>
      </c>
      <c r="S50" s="85"/>
      <c r="T50" s="88">
        <f t="shared" si="5"/>
        <v>46.107</v>
      </c>
      <c r="U50" s="124">
        <f t="shared" si="6"/>
        <v>46.107</v>
      </c>
      <c r="V50" s="125" t="str">
        <f t="shared" si="7"/>
        <v>E</v>
      </c>
      <c r="W50" s="85" t="s">
        <v>39</v>
      </c>
      <c r="X50" s="87">
        <v>0.0</v>
      </c>
      <c r="Y50" s="88">
        <f>IF(T13&gt;0,((E50/T13)*((E13/U13)*100))+((H50/T13)*((H13/U13)*100))+((K50/T13)*((K13/U13)*100))+((L50/T13)*((L13/U13)*100))+((O50/T13)*((O13/U13)*100))+(IF((R50/T13)*((R13/U13)*100)&gt;(S50/T13)*((R13/U13)*100),(R50/T13)*((R13/U13)*100),(S50/T13)*((R13/U13)*100))))</f>
        <v>46.107</v>
      </c>
      <c r="Z50" s="59"/>
    </row>
    <row r="51" ht="14.25" customHeight="1">
      <c r="A51" s="2"/>
      <c r="B51" s="5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3"/>
    </row>
    <row r="52" ht="12.75" customHeight="1">
      <c r="A52" s="2"/>
      <c r="B52" s="2"/>
      <c r="C52" s="2"/>
      <c r="D52" s="53" t="s">
        <v>99</v>
      </c>
      <c r="E52" s="53" t="s">
        <v>100</v>
      </c>
      <c r="F52" s="115" t="s">
        <v>101</v>
      </c>
      <c r="G52" s="116"/>
      <c r="H52" s="2"/>
      <c r="I52" s="54"/>
      <c r="J52" s="54"/>
      <c r="K52" s="2"/>
      <c r="L52" s="2"/>
      <c r="M52" s="2"/>
      <c r="N52" s="2"/>
      <c r="O52" s="2"/>
      <c r="P52" s="2"/>
      <c r="Q52" s="2"/>
      <c r="R52" s="54"/>
      <c r="S52" s="54"/>
      <c r="T52" s="54"/>
      <c r="U52" s="2"/>
      <c r="V52" s="2"/>
      <c r="W52" s="2"/>
      <c r="X52" s="2"/>
      <c r="Y52" s="3"/>
      <c r="Z52" s="2"/>
    </row>
    <row r="53" ht="12.75" customHeight="1">
      <c r="A53" s="2"/>
      <c r="B53" s="2"/>
      <c r="C53" s="2"/>
      <c r="D53" s="55" t="s">
        <v>102</v>
      </c>
      <c r="E53" s="55">
        <f>COUNTIF(V14:V50,"A")</f>
        <v>0</v>
      </c>
      <c r="F53" s="117">
        <f t="shared" ref="F53:F60" si="8">E53/$A$50</f>
        <v>0</v>
      </c>
      <c r="G53" s="116"/>
      <c r="H53" s="2"/>
      <c r="I53" s="118"/>
      <c r="J53" s="118"/>
      <c r="K53" s="2"/>
      <c r="L53" s="2"/>
      <c r="M53" s="2"/>
      <c r="N53" s="2"/>
      <c r="O53" s="2"/>
      <c r="P53" s="2"/>
      <c r="Q53" s="2"/>
      <c r="R53" s="57"/>
      <c r="S53" s="57"/>
      <c r="T53" s="57"/>
      <c r="U53" s="2"/>
      <c r="V53" s="2"/>
      <c r="W53" s="2"/>
      <c r="X53" s="2"/>
      <c r="Y53" s="3"/>
      <c r="Z53" s="2"/>
    </row>
    <row r="54" ht="12.75" customHeight="1">
      <c r="A54" s="2"/>
      <c r="B54" s="2"/>
      <c r="C54" s="2"/>
      <c r="D54" s="55" t="s">
        <v>103</v>
      </c>
      <c r="E54" s="55">
        <f>COUNTIF(V14:V50,"AB")</f>
        <v>0</v>
      </c>
      <c r="F54" s="117">
        <f t="shared" si="8"/>
        <v>0</v>
      </c>
      <c r="G54" s="116"/>
      <c r="H54" s="2"/>
      <c r="I54" s="118"/>
      <c r="J54" s="118"/>
      <c r="K54" s="2"/>
      <c r="L54" s="2"/>
      <c r="M54" s="2"/>
      <c r="N54" s="2"/>
      <c r="O54" s="2"/>
      <c r="P54" s="2"/>
      <c r="Q54" s="2"/>
      <c r="R54" s="57"/>
      <c r="S54" s="57"/>
      <c r="T54" s="57"/>
      <c r="U54" s="2"/>
      <c r="V54" s="2"/>
      <c r="W54" s="2"/>
      <c r="X54" s="2"/>
      <c r="Y54" s="3"/>
      <c r="Z54" s="2"/>
    </row>
    <row r="55" ht="12.75" customHeight="1">
      <c r="A55" s="2"/>
      <c r="B55" s="2"/>
      <c r="C55" s="2"/>
      <c r="D55" s="55" t="s">
        <v>104</v>
      </c>
      <c r="E55" s="55">
        <f>COUNTIF(V14:V50,"B")</f>
        <v>0</v>
      </c>
      <c r="F55" s="117">
        <f t="shared" si="8"/>
        <v>0</v>
      </c>
      <c r="G55" s="116"/>
      <c r="H55" s="2"/>
      <c r="I55" s="118"/>
      <c r="J55" s="118"/>
      <c r="K55" s="2"/>
      <c r="L55" s="2"/>
      <c r="M55" s="2"/>
      <c r="N55" s="2"/>
      <c r="O55" s="2"/>
      <c r="P55" s="2"/>
      <c r="Q55" s="2"/>
      <c r="R55" s="57"/>
      <c r="S55" s="57"/>
      <c r="T55" s="57"/>
      <c r="U55" s="2"/>
      <c r="V55" s="2"/>
      <c r="W55" s="2"/>
      <c r="X55" s="2"/>
      <c r="Y55" s="3"/>
      <c r="Z55" s="2"/>
    </row>
    <row r="56" ht="12.75" customHeight="1">
      <c r="A56" s="2"/>
      <c r="B56" s="2"/>
      <c r="C56" s="2"/>
      <c r="D56" s="55" t="s">
        <v>105</v>
      </c>
      <c r="E56" s="55">
        <f>COUNTIF(V14:V50,"BC")</f>
        <v>0</v>
      </c>
      <c r="F56" s="117">
        <f t="shared" si="8"/>
        <v>0</v>
      </c>
      <c r="G56" s="116"/>
      <c r="H56" s="2"/>
      <c r="I56" s="118"/>
      <c r="J56" s="118"/>
      <c r="K56" s="2"/>
      <c r="L56" s="2"/>
      <c r="M56" s="2"/>
      <c r="N56" s="2"/>
      <c r="O56" s="2"/>
      <c r="P56" s="2"/>
      <c r="Q56" s="2"/>
      <c r="R56" s="57"/>
      <c r="S56" s="57"/>
      <c r="T56" s="57"/>
      <c r="U56" s="2"/>
      <c r="V56" s="2"/>
      <c r="W56" s="2"/>
      <c r="X56" s="2"/>
      <c r="Y56" s="3"/>
      <c r="Z56" s="2"/>
    </row>
    <row r="57" ht="12.75" customHeight="1">
      <c r="A57" s="2"/>
      <c r="B57" s="2"/>
      <c r="C57" s="2"/>
      <c r="D57" s="55" t="s">
        <v>106</v>
      </c>
      <c r="E57" s="55">
        <f>COUNTIF(V14:V50,"C")</f>
        <v>0</v>
      </c>
      <c r="F57" s="117">
        <f t="shared" si="8"/>
        <v>0</v>
      </c>
      <c r="G57" s="116"/>
      <c r="H57" s="2"/>
      <c r="I57" s="118"/>
      <c r="J57" s="118"/>
      <c r="K57" s="2"/>
      <c r="L57" s="2"/>
      <c r="M57" s="2"/>
      <c r="N57" s="2"/>
      <c r="O57" s="2"/>
      <c r="P57" s="2"/>
      <c r="Q57" s="2"/>
      <c r="R57" s="57"/>
      <c r="S57" s="57"/>
      <c r="T57" s="57"/>
      <c r="U57" s="2"/>
      <c r="V57" s="2"/>
      <c r="W57" s="2"/>
      <c r="X57" s="2"/>
      <c r="Y57" s="3"/>
      <c r="Z57" s="2"/>
    </row>
    <row r="58" ht="12.75" customHeight="1">
      <c r="A58" s="2"/>
      <c r="B58" s="2"/>
      <c r="C58" s="2"/>
      <c r="D58" s="55" t="s">
        <v>107</v>
      </c>
      <c r="E58" s="55">
        <f>COUNTIF(V14:V50,"D")</f>
        <v>0</v>
      </c>
      <c r="F58" s="117">
        <f t="shared" si="8"/>
        <v>0</v>
      </c>
      <c r="G58" s="116"/>
      <c r="H58" s="2"/>
      <c r="I58" s="118"/>
      <c r="J58" s="118"/>
      <c r="K58" s="2"/>
      <c r="L58" s="2"/>
      <c r="M58" s="2"/>
      <c r="N58" s="2"/>
      <c r="O58" s="2"/>
      <c r="P58" s="2"/>
      <c r="Q58" s="2"/>
      <c r="R58" s="57"/>
      <c r="S58" s="57"/>
      <c r="T58" s="57"/>
      <c r="U58" s="2"/>
      <c r="V58" s="2"/>
      <c r="W58" s="2"/>
      <c r="X58" s="2"/>
      <c r="Y58" s="3"/>
      <c r="Z58" s="2"/>
    </row>
    <row r="59" ht="12.75" customHeight="1">
      <c r="A59" s="2"/>
      <c r="B59" s="2"/>
      <c r="C59" s="2"/>
      <c r="D59" s="55" t="s">
        <v>108</v>
      </c>
      <c r="E59" s="55">
        <f>COUNTIF(V14:V50,"E")</f>
        <v>37</v>
      </c>
      <c r="F59" s="117">
        <f t="shared" si="8"/>
        <v>1</v>
      </c>
      <c r="G59" s="116"/>
      <c r="H59" s="2"/>
      <c r="I59" s="118"/>
      <c r="J59" s="118"/>
      <c r="K59" s="2"/>
      <c r="L59" s="2"/>
      <c r="M59" s="2"/>
      <c r="N59" s="2"/>
      <c r="O59" s="2"/>
      <c r="P59" s="2"/>
      <c r="Q59" s="2"/>
      <c r="R59" s="57"/>
      <c r="S59" s="57"/>
      <c r="T59" s="57"/>
      <c r="U59" s="2"/>
      <c r="V59" s="2"/>
      <c r="W59" s="2"/>
      <c r="X59" s="2"/>
      <c r="Y59" s="3"/>
      <c r="Z59" s="2"/>
    </row>
    <row r="60" ht="12.75" customHeight="1">
      <c r="A60" s="2"/>
      <c r="B60" s="2"/>
      <c r="C60" s="2"/>
      <c r="D60" s="58" t="s">
        <v>109</v>
      </c>
      <c r="E60" s="55">
        <f>SUM(E53:E59)</f>
        <v>37</v>
      </c>
      <c r="F60" s="117">
        <f t="shared" si="8"/>
        <v>1</v>
      </c>
      <c r="G60" s="116"/>
      <c r="H60" s="2"/>
      <c r="I60" s="118"/>
      <c r="J60" s="118"/>
      <c r="K60" s="2"/>
      <c r="L60" s="2"/>
      <c r="M60" s="2"/>
      <c r="N60" s="2"/>
      <c r="O60" s="2"/>
      <c r="P60" s="2"/>
      <c r="Q60" s="2"/>
      <c r="R60" s="57"/>
      <c r="S60" s="57"/>
      <c r="T60" s="57"/>
      <c r="U60" s="2"/>
      <c r="V60" s="2"/>
      <c r="W60" s="2"/>
      <c r="X60" s="2"/>
      <c r="Y60" s="3"/>
      <c r="Z60" s="2"/>
    </row>
    <row r="61" ht="21.75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60"/>
      <c r="L61" s="60"/>
      <c r="M61" s="60"/>
      <c r="N61" s="60"/>
      <c r="O61" s="2" t="s">
        <v>110</v>
      </c>
      <c r="P61" s="2"/>
      <c r="Q61" s="2"/>
      <c r="R61" s="57"/>
      <c r="S61" s="57"/>
      <c r="T61" s="57"/>
      <c r="U61" s="59"/>
      <c r="V61" s="59"/>
      <c r="W61" s="59"/>
      <c r="X61" s="59"/>
      <c r="Y61" s="62"/>
      <c r="Z61" s="59"/>
    </row>
    <row r="62" ht="12.75" customHeight="1">
      <c r="A62" s="59"/>
      <c r="B62" s="59"/>
      <c r="C62" s="59"/>
      <c r="D62" s="63"/>
      <c r="E62" s="60"/>
      <c r="F62" s="60"/>
      <c r="G62" s="60"/>
      <c r="H62" s="61"/>
      <c r="I62" s="61"/>
      <c r="J62" s="61"/>
      <c r="K62" s="59"/>
      <c r="L62" s="59"/>
      <c r="M62" s="59"/>
      <c r="N62" s="59"/>
      <c r="O62" s="2" t="s">
        <v>111</v>
      </c>
      <c r="P62" s="2"/>
      <c r="Q62" s="2"/>
      <c r="R62" s="2"/>
      <c r="S62" s="2"/>
      <c r="T62" s="2"/>
      <c r="U62" s="59"/>
      <c r="V62" s="59"/>
      <c r="W62" s="59"/>
      <c r="X62" s="59"/>
      <c r="Y62" s="62"/>
      <c r="Z62" s="59"/>
    </row>
    <row r="63" ht="12.75" customHeight="1">
      <c r="A63" s="59"/>
      <c r="B63" s="59"/>
      <c r="C63" s="59"/>
      <c r="D63" s="63"/>
      <c r="E63" s="60"/>
      <c r="F63" s="60"/>
      <c r="G63" s="60"/>
      <c r="H63" s="61"/>
      <c r="I63" s="61"/>
      <c r="J63" s="61"/>
      <c r="K63" s="59"/>
      <c r="L63" s="59"/>
      <c r="M63" s="59"/>
      <c r="N63" s="59"/>
      <c r="O63" s="2"/>
      <c r="P63" s="2"/>
      <c r="Q63" s="2"/>
      <c r="R63" s="2"/>
      <c r="S63" s="2"/>
      <c r="T63" s="2"/>
      <c r="U63" s="59"/>
      <c r="V63" s="59"/>
      <c r="W63" s="59"/>
      <c r="X63" s="59"/>
      <c r="Y63" s="62"/>
      <c r="Z63" s="59"/>
    </row>
    <row r="64" ht="12.75" customHeight="1">
      <c r="A64" s="59"/>
      <c r="B64" s="59"/>
      <c r="C64" s="59"/>
      <c r="D64" s="63"/>
      <c r="E64" s="60"/>
      <c r="F64" s="60"/>
      <c r="G64" s="60"/>
      <c r="H64" s="61"/>
      <c r="I64" s="61"/>
      <c r="J64" s="61"/>
      <c r="K64" s="59"/>
      <c r="L64" s="59"/>
      <c r="M64" s="59"/>
      <c r="N64" s="59"/>
      <c r="O64" s="2"/>
      <c r="P64" s="2"/>
      <c r="Q64" s="2"/>
      <c r="R64" s="2"/>
      <c r="S64" s="2"/>
      <c r="T64" s="2"/>
      <c r="U64" s="59"/>
      <c r="V64" s="59"/>
      <c r="W64" s="59"/>
      <c r="X64" s="59"/>
      <c r="Y64" s="62"/>
      <c r="Z64" s="59"/>
    </row>
    <row r="65" ht="12.75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2"/>
      <c r="P65" s="2"/>
      <c r="Q65" s="2"/>
      <c r="R65" s="2"/>
      <c r="S65" s="2"/>
      <c r="T65" s="2"/>
      <c r="U65" s="59"/>
      <c r="V65" s="59"/>
      <c r="W65" s="59"/>
      <c r="X65" s="59"/>
      <c r="Y65" s="62"/>
      <c r="Z65" s="59"/>
    </row>
    <row r="66" ht="12.75" customHeight="1">
      <c r="A66" s="59" t="s">
        <v>175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2" t="s">
        <v>176</v>
      </c>
      <c r="P66" s="2"/>
      <c r="Q66" s="2"/>
      <c r="R66" s="2"/>
      <c r="S66" s="2"/>
      <c r="T66" s="2"/>
      <c r="U66" s="59"/>
      <c r="V66" s="59"/>
      <c r="W66" s="59"/>
      <c r="X66" s="59"/>
      <c r="Y66" s="62"/>
      <c r="Z66" s="59"/>
    </row>
    <row r="67" ht="12.75" customHeight="1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62"/>
      <c r="Z67" s="59"/>
    </row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F12:H12"/>
    <mergeCell ref="I12:K12"/>
    <mergeCell ref="A13:D13"/>
    <mergeCell ref="M12:O12"/>
    <mergeCell ref="P12:R12"/>
    <mergeCell ref="A11:A12"/>
    <mergeCell ref="B11:B12"/>
    <mergeCell ref="C11:C12"/>
    <mergeCell ref="D11:D12"/>
    <mergeCell ref="E11:O11"/>
    <mergeCell ref="R11:T11"/>
    <mergeCell ref="U11:V11"/>
  </mergeCells>
  <printOptions/>
  <pageMargins bottom="0.1968503937007874" footer="0.0" header="0.0" left="0.5118110236220472" right="0.31496062992125984" top="0.35433070866141736"/>
  <pageSetup paperSize="9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10.71"/>
    <col customWidth="1" min="3" max="3" width="1.71"/>
    <col customWidth="1" min="4" max="4" width="29.57"/>
    <col customWidth="1" min="5" max="5" width="6.0"/>
    <col customWidth="1" min="6" max="6" width="6.14"/>
    <col customWidth="1" min="7" max="7" width="7.71"/>
    <col customWidth="1" min="8" max="8" width="5.0"/>
    <col customWidth="1" min="9" max="9" width="6.29"/>
    <col customWidth="1" min="10" max="10" width="8.0"/>
    <col customWidth="1" min="11" max="11" width="5.86"/>
    <col customWidth="1" hidden="1" min="12" max="12" width="0.71"/>
    <col customWidth="1" min="13" max="13" width="5.57"/>
    <col customWidth="1" min="14" max="14" width="7.57"/>
    <col customWidth="1" min="15" max="15" width="4.71"/>
    <col customWidth="1" min="16" max="16" width="5.29"/>
    <col customWidth="1" min="17" max="17" width="7.14"/>
    <col customWidth="1" min="18" max="18" width="5.43"/>
    <col customWidth="1" min="19" max="19" width="0.43"/>
    <col customWidth="1" min="20" max="20" width="7.14"/>
    <col customWidth="1" min="21" max="22" width="7.43"/>
    <col customWidth="1" min="23" max="23" width="2.14"/>
    <col customWidth="1" min="24" max="24" width="7.29"/>
    <col customWidth="1" min="25" max="25" width="7.14"/>
    <col customWidth="1" min="26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</row>
    <row r="4" ht="14.25" customHeight="1">
      <c r="A4" s="4" t="s">
        <v>4</v>
      </c>
      <c r="B4" s="2"/>
      <c r="C4" s="4" t="s">
        <v>2</v>
      </c>
      <c r="D4" s="8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6"/>
      <c r="Y6" s="7"/>
    </row>
    <row r="7" ht="14.25" customHeight="1">
      <c r="A7" s="4" t="s">
        <v>10</v>
      </c>
      <c r="B7" s="2"/>
      <c r="C7" s="4" t="s">
        <v>2</v>
      </c>
      <c r="D7" s="8" t="s">
        <v>113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6"/>
      <c r="Y7" s="7"/>
    </row>
    <row r="8" ht="14.25" customHeight="1">
      <c r="A8" s="4" t="s">
        <v>12</v>
      </c>
      <c r="B8" s="2"/>
      <c r="C8" s="4" t="s">
        <v>2</v>
      </c>
      <c r="D8" s="9" t="s">
        <v>163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6"/>
      <c r="Y8" s="7"/>
    </row>
    <row r="9" ht="14.25" customHeight="1">
      <c r="A9" s="4" t="s">
        <v>14</v>
      </c>
      <c r="B9" s="2"/>
      <c r="C9" s="4" t="s">
        <v>2</v>
      </c>
      <c r="D9" s="9" t="s">
        <v>164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2"/>
      <c r="X10" s="2"/>
      <c r="Y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78"/>
      <c r="Q11" s="78"/>
      <c r="R11" s="17" t="s">
        <v>22</v>
      </c>
      <c r="S11" s="18"/>
      <c r="T11" s="19"/>
      <c r="U11" s="20" t="s">
        <v>23</v>
      </c>
      <c r="V11" s="21"/>
      <c r="W11" s="22"/>
      <c r="X11" s="22"/>
      <c r="Y11" s="23"/>
      <c r="Z11" s="24"/>
    </row>
    <row r="12" ht="25.5" customHeight="1">
      <c r="A12" s="25"/>
      <c r="B12" s="25"/>
      <c r="C12" s="25"/>
      <c r="D12" s="26"/>
      <c r="E12" s="27" t="s">
        <v>24</v>
      </c>
      <c r="F12" s="79" t="s">
        <v>25</v>
      </c>
      <c r="G12" s="15"/>
      <c r="H12" s="80"/>
      <c r="I12" s="79" t="s">
        <v>26</v>
      </c>
      <c r="J12" s="15"/>
      <c r="K12" s="80"/>
      <c r="L12" s="27" t="s">
        <v>27</v>
      </c>
      <c r="M12" s="79" t="s">
        <v>28</v>
      </c>
      <c r="N12" s="15"/>
      <c r="O12" s="16"/>
      <c r="P12" s="79" t="s">
        <v>29</v>
      </c>
      <c r="Q12" s="15"/>
      <c r="R12" s="80"/>
      <c r="S12" s="29" t="s">
        <v>30</v>
      </c>
      <c r="T12" s="30" t="s">
        <v>31</v>
      </c>
      <c r="U12" s="31" t="s">
        <v>32</v>
      </c>
      <c r="V12" s="31" t="s">
        <v>33</v>
      </c>
      <c r="W12" s="22"/>
      <c r="X12" s="22"/>
      <c r="Y12" s="23"/>
      <c r="Z12" s="24"/>
    </row>
    <row r="13" ht="14.25" customHeight="1">
      <c r="A13" s="82" t="s">
        <v>34</v>
      </c>
      <c r="B13" s="15"/>
      <c r="C13" s="15"/>
      <c r="D13" s="16"/>
      <c r="E13" s="83">
        <v>10.0</v>
      </c>
      <c r="F13" s="83" t="s">
        <v>165</v>
      </c>
      <c r="G13" s="83" t="s">
        <v>166</v>
      </c>
      <c r="H13" s="83">
        <v>15.0</v>
      </c>
      <c r="I13" s="83" t="s">
        <v>165</v>
      </c>
      <c r="J13" s="83" t="s">
        <v>166</v>
      </c>
      <c r="K13" s="83">
        <v>15.0</v>
      </c>
      <c r="L13" s="83"/>
      <c r="M13" s="83" t="s">
        <v>165</v>
      </c>
      <c r="N13" s="83" t="s">
        <v>166</v>
      </c>
      <c r="O13" s="83">
        <v>30.0</v>
      </c>
      <c r="P13" s="83" t="s">
        <v>165</v>
      </c>
      <c r="Q13" s="83" t="s">
        <v>166</v>
      </c>
      <c r="R13" s="84">
        <v>30.0</v>
      </c>
      <c r="S13" s="85"/>
      <c r="T13" s="86">
        <v>100.0</v>
      </c>
      <c r="U13" s="83">
        <f>INT(E13)+INT(H13)+INT(K13)+INT(L13)+INT(O13)+INT(R13)</f>
        <v>100</v>
      </c>
      <c r="V13" s="83"/>
      <c r="W13" s="85"/>
      <c r="X13" s="87" t="s">
        <v>35</v>
      </c>
      <c r="Y13" s="88" t="s">
        <v>36</v>
      </c>
      <c r="Z13" s="89"/>
    </row>
    <row r="14" ht="24.0" customHeight="1">
      <c r="A14" s="90" t="s">
        <v>37</v>
      </c>
      <c r="B14" s="40">
        <v>2.11200267E8</v>
      </c>
      <c r="C14" s="92"/>
      <c r="D14" s="42" t="s">
        <v>153</v>
      </c>
      <c r="E14" s="95">
        <v>35.71</v>
      </c>
      <c r="F14" s="94"/>
      <c r="G14" s="94"/>
      <c r="H14" s="96">
        <f t="shared" ref="H14:H48" si="1">(F14+G14)/2</f>
        <v>0</v>
      </c>
      <c r="I14" s="96"/>
      <c r="J14" s="96"/>
      <c r="K14" s="96">
        <f t="shared" ref="K14:K48" si="2">(I14+J14)/2</f>
        <v>0</v>
      </c>
      <c r="L14" s="96"/>
      <c r="M14" s="127">
        <v>40.0</v>
      </c>
      <c r="N14" s="96"/>
      <c r="O14" s="96">
        <f t="shared" ref="O14:O48" si="3">(M14+N14)/2</f>
        <v>20</v>
      </c>
      <c r="P14" s="96"/>
      <c r="Q14" s="96"/>
      <c r="R14" s="96">
        <f t="shared" ref="R14:R48" si="4">(P14+Q14)/2</f>
        <v>0</v>
      </c>
      <c r="S14" s="97"/>
      <c r="T14" s="98">
        <f t="shared" ref="T14:T48" si="5">IF(INT(Y14)=0,X14,IF(INT(X14)&gt;INT(Y14),X14,Y14))</f>
        <v>9.571</v>
      </c>
      <c r="U14" s="99">
        <f t="shared" ref="U14:U48" si="6">T14</f>
        <v>9.571</v>
      </c>
      <c r="V14" s="100" t="str">
        <f t="shared" ref="V14:V48" si="7">IF(U14&gt;=80,"A",IF(U14&gt;=75,"AB",IF(U14&gt;=70,"B",IF(U14&gt;=65,"BC",IF(U14&gt;=60,"C",IF(U14&gt;=50,"D","E"))))))</f>
        <v>E</v>
      </c>
      <c r="W14" s="97" t="s">
        <v>39</v>
      </c>
      <c r="X14" s="96">
        <v>0.0</v>
      </c>
      <c r="Y14" s="98">
        <f>IF(T13&gt;0,((E14/T13)*((E13/U13)*100))+((H14/T13)*((H13/U13)*100))+((K14/T13)*((K13/U13)*100))+((L14/T13)*((L13/U13)*100))+((O14/T13)*((O13/U13)*100))+(IF((R14/T13)*((R13/U13)*100)&gt;(S14/T13)*((R13/U13)*100),(R14/T13)*((R13/U13)*100),(S14/T13)*((R13/U13)*100))))</f>
        <v>9.571</v>
      </c>
      <c r="Z14" s="59"/>
    </row>
    <row r="15" ht="24.0" customHeight="1">
      <c r="A15" s="90" t="s">
        <v>40</v>
      </c>
      <c r="B15" s="40">
        <v>2.11200311E8</v>
      </c>
      <c r="C15" s="92"/>
      <c r="D15" s="42" t="s">
        <v>115</v>
      </c>
      <c r="E15" s="95">
        <v>28.57</v>
      </c>
      <c r="F15" s="94"/>
      <c r="G15" s="94"/>
      <c r="H15" s="96">
        <f t="shared" si="1"/>
        <v>0</v>
      </c>
      <c r="I15" s="96"/>
      <c r="J15" s="96"/>
      <c r="K15" s="96">
        <f t="shared" si="2"/>
        <v>0</v>
      </c>
      <c r="L15" s="96"/>
      <c r="M15" s="127">
        <v>0.0</v>
      </c>
      <c r="N15" s="96"/>
      <c r="O15" s="96">
        <f t="shared" si="3"/>
        <v>0</v>
      </c>
      <c r="P15" s="96"/>
      <c r="Q15" s="96"/>
      <c r="R15" s="96">
        <f t="shared" si="4"/>
        <v>0</v>
      </c>
      <c r="S15" s="97"/>
      <c r="T15" s="98">
        <f t="shared" si="5"/>
        <v>2.857</v>
      </c>
      <c r="U15" s="99">
        <f t="shared" si="6"/>
        <v>2.857</v>
      </c>
      <c r="V15" s="100" t="str">
        <f t="shared" si="7"/>
        <v>E</v>
      </c>
      <c r="W15" s="97" t="s">
        <v>39</v>
      </c>
      <c r="X15" s="96">
        <v>0.0</v>
      </c>
      <c r="Y15" s="98">
        <f>IF(T13&gt;0,((E15/T13)*((E13/U13)*100))+((H15/T13)*((H13/U13)*100))+((K15/T13)*((K13/U13)*100))+((L15/T13)*((L13/U13)*100))+((O15/T13)*((O13/U13)*100))+(IF((R15/T13)*((R13/U13)*100)&gt;(S15/T13)*((R13/U13)*100),(R15/T13)*((R13/U13)*100),(S15/T13)*((R13/U13)*100))))</f>
        <v>2.857</v>
      </c>
      <c r="Z15" s="59"/>
    </row>
    <row r="16" ht="24.0" customHeight="1">
      <c r="A16" s="90" t="s">
        <v>42</v>
      </c>
      <c r="B16" s="40">
        <v>2.11200326E8</v>
      </c>
      <c r="C16" s="92"/>
      <c r="D16" s="42" t="s">
        <v>177</v>
      </c>
      <c r="E16" s="95">
        <v>71.43</v>
      </c>
      <c r="F16" s="94"/>
      <c r="G16" s="94"/>
      <c r="H16" s="96">
        <f t="shared" si="1"/>
        <v>0</v>
      </c>
      <c r="I16" s="96"/>
      <c r="J16" s="96"/>
      <c r="K16" s="96">
        <f t="shared" si="2"/>
        <v>0</v>
      </c>
      <c r="L16" s="96"/>
      <c r="M16" s="127">
        <v>80.0</v>
      </c>
      <c r="N16" s="96"/>
      <c r="O16" s="96">
        <f t="shared" si="3"/>
        <v>40</v>
      </c>
      <c r="P16" s="96"/>
      <c r="Q16" s="96"/>
      <c r="R16" s="96">
        <f t="shared" si="4"/>
        <v>0</v>
      </c>
      <c r="S16" s="97"/>
      <c r="T16" s="98">
        <f t="shared" si="5"/>
        <v>19.143</v>
      </c>
      <c r="U16" s="99">
        <f t="shared" si="6"/>
        <v>19.143</v>
      </c>
      <c r="V16" s="100" t="str">
        <f t="shared" si="7"/>
        <v>E</v>
      </c>
      <c r="W16" s="97" t="s">
        <v>39</v>
      </c>
      <c r="X16" s="96">
        <v>0.0</v>
      </c>
      <c r="Y16" s="98">
        <f>IF(T13&gt;0,((E16/T13)*((E13/U13)*100))+((H16/T13)*((H13/U13)*100))+((K16/T13)*((K13/U13)*100))+((L16/T13)*((L13/U13)*100))+((O16/T13)*((O13/U13)*100))+(IF((R16/T13)*((R13/U13)*100)&gt;(S16/T13)*((R13/U13)*100),(R16/T13)*((R13/U13)*100),(S16/T13)*((R13/U13)*100))))</f>
        <v>19.143</v>
      </c>
      <c r="Z16" s="59"/>
    </row>
    <row r="17" ht="24.0" customHeight="1">
      <c r="A17" s="90" t="s">
        <v>44</v>
      </c>
      <c r="B17" s="40">
        <v>2.21200341E8</v>
      </c>
      <c r="C17" s="92"/>
      <c r="D17" s="42" t="s">
        <v>116</v>
      </c>
      <c r="E17" s="95">
        <v>50.0</v>
      </c>
      <c r="F17" s="95">
        <v>85.0</v>
      </c>
      <c r="G17" s="94"/>
      <c r="H17" s="96">
        <f t="shared" si="1"/>
        <v>42.5</v>
      </c>
      <c r="I17" s="101">
        <v>85.0</v>
      </c>
      <c r="J17" s="96"/>
      <c r="K17" s="96">
        <f t="shared" si="2"/>
        <v>42.5</v>
      </c>
      <c r="L17" s="96"/>
      <c r="M17" s="127">
        <v>80.0</v>
      </c>
      <c r="N17" s="96"/>
      <c r="O17" s="96">
        <f t="shared" si="3"/>
        <v>40</v>
      </c>
      <c r="P17" s="122">
        <v>80.0</v>
      </c>
      <c r="Q17" s="96"/>
      <c r="R17" s="96">
        <f t="shared" si="4"/>
        <v>40</v>
      </c>
      <c r="S17" s="97"/>
      <c r="T17" s="98">
        <f t="shared" si="5"/>
        <v>41.75</v>
      </c>
      <c r="U17" s="99">
        <f t="shared" si="6"/>
        <v>41.75</v>
      </c>
      <c r="V17" s="100" t="str">
        <f t="shared" si="7"/>
        <v>E</v>
      </c>
      <c r="W17" s="97" t="s">
        <v>39</v>
      </c>
      <c r="X17" s="96">
        <v>0.0</v>
      </c>
      <c r="Y17" s="98">
        <f>IF(T13&gt;0,((E17/T13)*((E13/U13)*100))+((H17/T13)*((H13/U13)*100))+((K17/T13)*((K13/U13)*100))+((L17/T13)*((L13/U13)*100))+((O17/T13)*((O13/U13)*100))+(IF((R17/T13)*((R13/U13)*100)&gt;(S17/T13)*((R13/U13)*100),(R17/T13)*((R13/U13)*100),(S17/T13)*((R13/U13)*100))))</f>
        <v>41.75</v>
      </c>
      <c r="Z17" s="59"/>
    </row>
    <row r="18" ht="24.0" customHeight="1">
      <c r="A18" s="90" t="s">
        <v>46</v>
      </c>
      <c r="B18" s="40">
        <v>2.21200343E8</v>
      </c>
      <c r="C18" s="92"/>
      <c r="D18" s="42" t="s">
        <v>117</v>
      </c>
      <c r="E18" s="95">
        <v>78.57</v>
      </c>
      <c r="F18" s="95">
        <v>85.0</v>
      </c>
      <c r="G18" s="94"/>
      <c r="H18" s="96">
        <f t="shared" si="1"/>
        <v>42.5</v>
      </c>
      <c r="I18" s="101">
        <v>85.0</v>
      </c>
      <c r="J18" s="96"/>
      <c r="K18" s="96">
        <f t="shared" si="2"/>
        <v>42.5</v>
      </c>
      <c r="L18" s="96"/>
      <c r="M18" s="127">
        <v>80.0</v>
      </c>
      <c r="N18" s="96"/>
      <c r="O18" s="96">
        <f t="shared" si="3"/>
        <v>40</v>
      </c>
      <c r="P18" s="122">
        <v>80.0</v>
      </c>
      <c r="Q18" s="96"/>
      <c r="R18" s="96">
        <f t="shared" si="4"/>
        <v>40</v>
      </c>
      <c r="S18" s="97"/>
      <c r="T18" s="98">
        <f t="shared" si="5"/>
        <v>44.607</v>
      </c>
      <c r="U18" s="99">
        <f t="shared" si="6"/>
        <v>44.607</v>
      </c>
      <c r="V18" s="100" t="str">
        <f t="shared" si="7"/>
        <v>E</v>
      </c>
      <c r="W18" s="97" t="s">
        <v>39</v>
      </c>
      <c r="X18" s="96">
        <v>0.0</v>
      </c>
      <c r="Y18" s="98">
        <f>IF(T13&gt;0,((E18/T13)*((E13/U13)*100))+((H18/T13)*((H13/U13)*100))+((K18/T13)*((K13/U13)*100))+((L18/T13)*((L13/U13)*100))+((O18/T13)*((O13/U13)*100))+(IF((R18/T13)*((R13/U13)*100)&gt;(S18/T13)*((R13/U13)*100),(R18/T13)*((R13/U13)*100),(S18/T13)*((R13/U13)*100))))</f>
        <v>44.607</v>
      </c>
      <c r="Z18" s="59"/>
    </row>
    <row r="19" ht="24.0" customHeight="1">
      <c r="A19" s="90" t="s">
        <v>5</v>
      </c>
      <c r="B19" s="40">
        <v>2.21200345E8</v>
      </c>
      <c r="C19" s="92"/>
      <c r="D19" s="42" t="s">
        <v>118</v>
      </c>
      <c r="E19" s="95">
        <v>85.71</v>
      </c>
      <c r="F19" s="95">
        <v>85.0</v>
      </c>
      <c r="G19" s="94"/>
      <c r="H19" s="96">
        <f t="shared" si="1"/>
        <v>42.5</v>
      </c>
      <c r="I19" s="101">
        <v>85.0</v>
      </c>
      <c r="J19" s="96"/>
      <c r="K19" s="96">
        <f t="shared" si="2"/>
        <v>42.5</v>
      </c>
      <c r="L19" s="96"/>
      <c r="M19" s="127">
        <v>80.0</v>
      </c>
      <c r="N19" s="96"/>
      <c r="O19" s="96">
        <f t="shared" si="3"/>
        <v>40</v>
      </c>
      <c r="P19" s="122">
        <v>90.0</v>
      </c>
      <c r="Q19" s="96"/>
      <c r="R19" s="96">
        <f t="shared" si="4"/>
        <v>45</v>
      </c>
      <c r="S19" s="97"/>
      <c r="T19" s="98">
        <f t="shared" si="5"/>
        <v>46.821</v>
      </c>
      <c r="U19" s="99">
        <f t="shared" si="6"/>
        <v>46.821</v>
      </c>
      <c r="V19" s="100" t="str">
        <f t="shared" si="7"/>
        <v>E</v>
      </c>
      <c r="W19" s="97" t="s">
        <v>39</v>
      </c>
      <c r="X19" s="96">
        <v>0.0</v>
      </c>
      <c r="Y19" s="98">
        <f>IF(T13&gt;0,((E19/T13)*((E13/U13)*100))+((H19/T13)*((H13/U13)*100))+((K19/T13)*((K13/U13)*100))+((L19/T13)*((L13/U13)*100))+((O19/T13)*((O13/U13)*100))+(IF((R19/T13)*((R13/U13)*100)&gt;(S19/T13)*((R13/U13)*100),(R19/T13)*((R13/U13)*100),(S19/T13)*((R13/U13)*100))))</f>
        <v>46.821</v>
      </c>
      <c r="Z19" s="59"/>
    </row>
    <row r="20" ht="24.0" customHeight="1">
      <c r="A20" s="90" t="s">
        <v>49</v>
      </c>
      <c r="B20" s="40">
        <v>2.21200347E8</v>
      </c>
      <c r="C20" s="92"/>
      <c r="D20" s="42" t="s">
        <v>119</v>
      </c>
      <c r="E20" s="95">
        <v>78.57</v>
      </c>
      <c r="F20" s="95">
        <v>85.0</v>
      </c>
      <c r="G20" s="94"/>
      <c r="H20" s="96">
        <f t="shared" si="1"/>
        <v>42.5</v>
      </c>
      <c r="I20" s="101">
        <v>85.0</v>
      </c>
      <c r="J20" s="96"/>
      <c r="K20" s="96">
        <f t="shared" si="2"/>
        <v>42.5</v>
      </c>
      <c r="L20" s="96"/>
      <c r="M20" s="127">
        <v>80.0</v>
      </c>
      <c r="N20" s="96"/>
      <c r="O20" s="96">
        <f t="shared" si="3"/>
        <v>40</v>
      </c>
      <c r="P20" s="122">
        <v>85.0</v>
      </c>
      <c r="Q20" s="96"/>
      <c r="R20" s="96">
        <f t="shared" si="4"/>
        <v>42.5</v>
      </c>
      <c r="S20" s="97"/>
      <c r="T20" s="98">
        <f t="shared" si="5"/>
        <v>45.357</v>
      </c>
      <c r="U20" s="99">
        <f t="shared" si="6"/>
        <v>45.357</v>
      </c>
      <c r="V20" s="100" t="str">
        <f t="shared" si="7"/>
        <v>E</v>
      </c>
      <c r="W20" s="97" t="s">
        <v>39</v>
      </c>
      <c r="X20" s="96">
        <v>0.0</v>
      </c>
      <c r="Y20" s="98">
        <f>IF(T13&gt;0,((E20/T13)*((E13/U13)*100))+((H20/T13)*((H13/U13)*100))+((K20/T13)*((K13/U13)*100))+((L20/T13)*((L13/U13)*100))+((O20/T13)*((O13/U13)*100))+(IF((R20/T13)*((R13/U13)*100)&gt;(S20/T13)*((R13/U13)*100),(R20/T13)*((R13/U13)*100),(S20/T13)*((R13/U13)*100))))</f>
        <v>45.357</v>
      </c>
      <c r="Z20" s="59"/>
    </row>
    <row r="21" ht="24.0" customHeight="1">
      <c r="A21" s="90" t="s">
        <v>51</v>
      </c>
      <c r="B21" s="40">
        <v>2.2120035E8</v>
      </c>
      <c r="C21" s="92"/>
      <c r="D21" s="42" t="s">
        <v>120</v>
      </c>
      <c r="E21" s="95">
        <v>78.57</v>
      </c>
      <c r="F21" s="95">
        <v>85.0</v>
      </c>
      <c r="G21" s="94"/>
      <c r="H21" s="96">
        <f t="shared" si="1"/>
        <v>42.5</v>
      </c>
      <c r="I21" s="101">
        <v>85.0</v>
      </c>
      <c r="J21" s="96"/>
      <c r="K21" s="96">
        <f t="shared" si="2"/>
        <v>42.5</v>
      </c>
      <c r="L21" s="96"/>
      <c r="M21" s="127">
        <v>80.0</v>
      </c>
      <c r="N21" s="96"/>
      <c r="O21" s="96">
        <f t="shared" si="3"/>
        <v>40</v>
      </c>
      <c r="P21" s="122">
        <v>87.5</v>
      </c>
      <c r="Q21" s="96"/>
      <c r="R21" s="96">
        <f t="shared" si="4"/>
        <v>43.75</v>
      </c>
      <c r="S21" s="97"/>
      <c r="T21" s="98">
        <f t="shared" si="5"/>
        <v>45.732</v>
      </c>
      <c r="U21" s="99">
        <f t="shared" si="6"/>
        <v>45.732</v>
      </c>
      <c r="V21" s="100" t="str">
        <f t="shared" si="7"/>
        <v>E</v>
      </c>
      <c r="W21" s="97" t="s">
        <v>39</v>
      </c>
      <c r="X21" s="96">
        <v>0.0</v>
      </c>
      <c r="Y21" s="98">
        <f>IF(T13&gt;0,((E21/T13)*((E13/U13)*100))+((H21/T13)*((H13/U13)*100))+((K21/T13)*((K13/U13)*100))+((L21/T13)*((L13/U13)*100))+((O21/T13)*((O13/U13)*100))+(IF((R21/T13)*((R13/U13)*100)&gt;(S21/T13)*((R13/U13)*100),(R21/T13)*((R13/U13)*100),(S21/T13)*((R13/U13)*100))))</f>
        <v>45.732</v>
      </c>
      <c r="Z21" s="59"/>
    </row>
    <row r="22" ht="24.0" customHeight="1">
      <c r="A22" s="90" t="s">
        <v>53</v>
      </c>
      <c r="B22" s="40">
        <v>2.21200354E8</v>
      </c>
      <c r="C22" s="92"/>
      <c r="D22" s="42" t="s">
        <v>121</v>
      </c>
      <c r="E22" s="95">
        <v>78.57</v>
      </c>
      <c r="F22" s="95">
        <v>85.0</v>
      </c>
      <c r="G22" s="94"/>
      <c r="H22" s="96">
        <f t="shared" si="1"/>
        <v>42.5</v>
      </c>
      <c r="I22" s="101">
        <v>85.0</v>
      </c>
      <c r="J22" s="96"/>
      <c r="K22" s="96">
        <f t="shared" si="2"/>
        <v>42.5</v>
      </c>
      <c r="L22" s="96"/>
      <c r="M22" s="127">
        <v>80.0</v>
      </c>
      <c r="N22" s="96"/>
      <c r="O22" s="96">
        <f t="shared" si="3"/>
        <v>40</v>
      </c>
      <c r="P22" s="122">
        <v>87.5</v>
      </c>
      <c r="Q22" s="96"/>
      <c r="R22" s="96">
        <f t="shared" si="4"/>
        <v>43.75</v>
      </c>
      <c r="S22" s="97"/>
      <c r="T22" s="98">
        <f t="shared" si="5"/>
        <v>45.732</v>
      </c>
      <c r="U22" s="99">
        <f t="shared" si="6"/>
        <v>45.732</v>
      </c>
      <c r="V22" s="100" t="str">
        <f t="shared" si="7"/>
        <v>E</v>
      </c>
      <c r="W22" s="97" t="s">
        <v>39</v>
      </c>
      <c r="X22" s="96">
        <v>0.0</v>
      </c>
      <c r="Y22" s="98">
        <f>IF(T13&gt;0,((E22/T13)*((E13/U13)*100))+((H22/T13)*((H13/U13)*100))+((K22/T13)*((K13/U13)*100))+((L22/T13)*((L13/U13)*100))+((O22/T13)*((O13/U13)*100))+(IF((R22/T13)*((R13/U13)*100)&gt;(S22/T13)*((R13/U13)*100),(R22/T13)*((R13/U13)*100),(S22/T13)*((R13/U13)*100))))</f>
        <v>45.732</v>
      </c>
      <c r="Z22" s="59"/>
    </row>
    <row r="23" ht="24.0" customHeight="1">
      <c r="A23" s="90" t="s">
        <v>55</v>
      </c>
      <c r="B23" s="40">
        <v>2.21200361E8</v>
      </c>
      <c r="C23" s="92"/>
      <c r="D23" s="42" t="s">
        <v>122</v>
      </c>
      <c r="E23" s="95">
        <v>85.71</v>
      </c>
      <c r="F23" s="95">
        <v>85.0</v>
      </c>
      <c r="G23" s="94"/>
      <c r="H23" s="96">
        <f t="shared" si="1"/>
        <v>42.5</v>
      </c>
      <c r="I23" s="101">
        <v>85.0</v>
      </c>
      <c r="J23" s="96"/>
      <c r="K23" s="96">
        <f t="shared" si="2"/>
        <v>42.5</v>
      </c>
      <c r="L23" s="96"/>
      <c r="M23" s="127">
        <v>79.0</v>
      </c>
      <c r="N23" s="96"/>
      <c r="O23" s="96">
        <f t="shared" si="3"/>
        <v>39.5</v>
      </c>
      <c r="P23" s="122">
        <v>85.0</v>
      </c>
      <c r="Q23" s="96"/>
      <c r="R23" s="96">
        <f t="shared" si="4"/>
        <v>42.5</v>
      </c>
      <c r="S23" s="97"/>
      <c r="T23" s="98">
        <f t="shared" si="5"/>
        <v>45.921</v>
      </c>
      <c r="U23" s="99">
        <f t="shared" si="6"/>
        <v>45.921</v>
      </c>
      <c r="V23" s="100" t="str">
        <f t="shared" si="7"/>
        <v>E</v>
      </c>
      <c r="W23" s="97" t="s">
        <v>39</v>
      </c>
      <c r="X23" s="96">
        <v>0.0</v>
      </c>
      <c r="Y23" s="98">
        <f>IF(T13&gt;0,((E23/T13)*((E13/U13)*100))+((H23/T13)*((H13/U13)*100))+((K23/T13)*((K13/U13)*100))+((L23/T13)*((L13/U13)*100))+((O23/T13)*((O13/U13)*100))+(IF((R23/T13)*((R13/U13)*100)&gt;(S23/T13)*((R13/U13)*100),(R23/T13)*((R13/U13)*100),(S23/T13)*((R13/U13)*100))))</f>
        <v>45.921</v>
      </c>
      <c r="Z23" s="59"/>
    </row>
    <row r="24" ht="24.0" customHeight="1">
      <c r="A24" s="90" t="s">
        <v>57</v>
      </c>
      <c r="B24" s="40">
        <v>2.21200365E8</v>
      </c>
      <c r="C24" s="92"/>
      <c r="D24" s="42" t="s">
        <v>123</v>
      </c>
      <c r="E24" s="95">
        <v>100.0</v>
      </c>
      <c r="F24" s="95">
        <v>85.0</v>
      </c>
      <c r="G24" s="94"/>
      <c r="H24" s="96">
        <f t="shared" si="1"/>
        <v>42.5</v>
      </c>
      <c r="I24" s="101">
        <v>85.0</v>
      </c>
      <c r="J24" s="96"/>
      <c r="K24" s="96">
        <f t="shared" si="2"/>
        <v>42.5</v>
      </c>
      <c r="L24" s="96"/>
      <c r="M24" s="127">
        <v>80.0</v>
      </c>
      <c r="N24" s="96"/>
      <c r="O24" s="96">
        <f t="shared" si="3"/>
        <v>40</v>
      </c>
      <c r="P24" s="122">
        <v>87.5</v>
      </c>
      <c r="Q24" s="96"/>
      <c r="R24" s="96">
        <f t="shared" si="4"/>
        <v>43.75</v>
      </c>
      <c r="S24" s="97"/>
      <c r="T24" s="98">
        <f t="shared" si="5"/>
        <v>47.875</v>
      </c>
      <c r="U24" s="99">
        <f t="shared" si="6"/>
        <v>47.875</v>
      </c>
      <c r="V24" s="100" t="str">
        <f t="shared" si="7"/>
        <v>E</v>
      </c>
      <c r="W24" s="97" t="s">
        <v>39</v>
      </c>
      <c r="X24" s="96">
        <v>0.0</v>
      </c>
      <c r="Y24" s="98">
        <f>IF(T13&gt;0,((E24/T13)*((E13/U13)*100))+((H24/T13)*((H13/U13)*100))+((K24/T13)*((K13/U13)*100))+((L24/T13)*((L13/U13)*100))+((O24/T13)*((O13/U13)*100))+(IF((R24/T13)*((R13/U13)*100)&gt;(S24/T13)*((R13/U13)*100),(R24/T13)*((R13/U13)*100),(S24/T13)*((R13/U13)*100))))</f>
        <v>47.875</v>
      </c>
      <c r="Z24" s="59"/>
    </row>
    <row r="25" ht="24.0" customHeight="1">
      <c r="A25" s="90" t="s">
        <v>59</v>
      </c>
      <c r="B25" s="40">
        <v>2.21200369E8</v>
      </c>
      <c r="C25" s="92"/>
      <c r="D25" s="42" t="s">
        <v>124</v>
      </c>
      <c r="E25" s="95">
        <v>92.86</v>
      </c>
      <c r="F25" s="95">
        <v>85.0</v>
      </c>
      <c r="G25" s="94"/>
      <c r="H25" s="96">
        <f t="shared" si="1"/>
        <v>42.5</v>
      </c>
      <c r="I25" s="101">
        <v>85.0</v>
      </c>
      <c r="J25" s="96"/>
      <c r="K25" s="96">
        <f t="shared" si="2"/>
        <v>42.5</v>
      </c>
      <c r="L25" s="96"/>
      <c r="M25" s="127">
        <v>80.0</v>
      </c>
      <c r="N25" s="96"/>
      <c r="O25" s="96">
        <f t="shared" si="3"/>
        <v>40</v>
      </c>
      <c r="P25" s="122">
        <v>90.0</v>
      </c>
      <c r="Q25" s="96"/>
      <c r="R25" s="96">
        <f t="shared" si="4"/>
        <v>45</v>
      </c>
      <c r="S25" s="97"/>
      <c r="T25" s="98">
        <f t="shared" si="5"/>
        <v>47.536</v>
      </c>
      <c r="U25" s="99">
        <f t="shared" si="6"/>
        <v>47.536</v>
      </c>
      <c r="V25" s="100" t="str">
        <f t="shared" si="7"/>
        <v>E</v>
      </c>
      <c r="W25" s="97" t="s">
        <v>39</v>
      </c>
      <c r="X25" s="96">
        <v>0.0</v>
      </c>
      <c r="Y25" s="98">
        <f>IF(T13&gt;0,((E25/T13)*((E13/U13)*100))+((H25/T13)*((H13/U13)*100))+((K25/T13)*((K13/U13)*100))+((L25/T13)*((L13/U13)*100))+((O25/T13)*((O13/U13)*100))+(IF((R25/T13)*((R13/U13)*100)&gt;(S25/T13)*((R13/U13)*100),(R25/T13)*((R13/U13)*100),(S25/T13)*((R13/U13)*100))))</f>
        <v>47.536</v>
      </c>
      <c r="Z25" s="59"/>
    </row>
    <row r="26" ht="24.0" customHeight="1">
      <c r="A26" s="90" t="s">
        <v>61</v>
      </c>
      <c r="B26" s="40">
        <v>2.2120037E8</v>
      </c>
      <c r="C26" s="92"/>
      <c r="D26" s="42" t="s">
        <v>125</v>
      </c>
      <c r="E26" s="95">
        <v>92.86</v>
      </c>
      <c r="F26" s="95">
        <v>85.0</v>
      </c>
      <c r="G26" s="94"/>
      <c r="H26" s="96">
        <f t="shared" si="1"/>
        <v>42.5</v>
      </c>
      <c r="I26" s="101">
        <v>85.0</v>
      </c>
      <c r="J26" s="96"/>
      <c r="K26" s="96">
        <f t="shared" si="2"/>
        <v>42.5</v>
      </c>
      <c r="L26" s="96"/>
      <c r="M26" s="127">
        <v>80.0</v>
      </c>
      <c r="N26" s="96"/>
      <c r="O26" s="96">
        <f t="shared" si="3"/>
        <v>40</v>
      </c>
      <c r="P26" s="122">
        <v>87.5</v>
      </c>
      <c r="Q26" s="96"/>
      <c r="R26" s="96">
        <f t="shared" si="4"/>
        <v>43.75</v>
      </c>
      <c r="S26" s="97"/>
      <c r="T26" s="98">
        <f t="shared" si="5"/>
        <v>47.161</v>
      </c>
      <c r="U26" s="99">
        <f t="shared" si="6"/>
        <v>47.161</v>
      </c>
      <c r="V26" s="100" t="str">
        <f t="shared" si="7"/>
        <v>E</v>
      </c>
      <c r="W26" s="97" t="s">
        <v>39</v>
      </c>
      <c r="X26" s="96">
        <v>0.0</v>
      </c>
      <c r="Y26" s="98">
        <f>IF(T13&gt;0,((E26/T13)*((E13/U13)*100))+((H26/T13)*((H13/U13)*100))+((K26/T13)*((K13/U13)*100))+((L26/T13)*((L13/U13)*100))+((O26/T13)*((O13/U13)*100))+(IF((R26/T13)*((R13/U13)*100)&gt;(S26/T13)*((R13/U13)*100),(R26/T13)*((R13/U13)*100),(S26/T13)*((R13/U13)*100))))</f>
        <v>47.161</v>
      </c>
      <c r="Z26" s="59"/>
    </row>
    <row r="27" ht="24.0" customHeight="1">
      <c r="A27" s="90" t="s">
        <v>63</v>
      </c>
      <c r="B27" s="40">
        <v>2.21200374E8</v>
      </c>
      <c r="C27" s="92"/>
      <c r="D27" s="42" t="s">
        <v>126</v>
      </c>
      <c r="E27" s="95">
        <v>64.29</v>
      </c>
      <c r="F27" s="95">
        <v>85.0</v>
      </c>
      <c r="G27" s="94"/>
      <c r="H27" s="96">
        <f t="shared" si="1"/>
        <v>42.5</v>
      </c>
      <c r="I27" s="101">
        <v>85.0</v>
      </c>
      <c r="J27" s="96"/>
      <c r="K27" s="96">
        <f t="shared" si="2"/>
        <v>42.5</v>
      </c>
      <c r="L27" s="96"/>
      <c r="M27" s="127">
        <v>80.0</v>
      </c>
      <c r="N27" s="96"/>
      <c r="O27" s="96">
        <f t="shared" si="3"/>
        <v>40</v>
      </c>
      <c r="P27" s="122">
        <v>85.0</v>
      </c>
      <c r="Q27" s="96"/>
      <c r="R27" s="96">
        <f t="shared" si="4"/>
        <v>42.5</v>
      </c>
      <c r="S27" s="97"/>
      <c r="T27" s="98">
        <f t="shared" si="5"/>
        <v>43.929</v>
      </c>
      <c r="U27" s="99">
        <f t="shared" si="6"/>
        <v>43.929</v>
      </c>
      <c r="V27" s="100" t="str">
        <f t="shared" si="7"/>
        <v>E</v>
      </c>
      <c r="W27" s="97" t="s">
        <v>39</v>
      </c>
      <c r="X27" s="96">
        <v>0.0</v>
      </c>
      <c r="Y27" s="98">
        <f>IF(T13&gt;0,((E27/T13)*((E13/U13)*100))+((H27/T13)*((H13/U13)*100))+((K27/T13)*((K13/U13)*100))+((L27/T13)*((L13/U13)*100))+((O27/T13)*((O13/U13)*100))+(IF((R27/T13)*((R13/U13)*100)&gt;(S27/T13)*((R13/U13)*100),(R27/T13)*((R13/U13)*100),(S27/T13)*((R13/U13)*100))))</f>
        <v>43.929</v>
      </c>
      <c r="Z27" s="59"/>
    </row>
    <row r="28" ht="24.0" customHeight="1">
      <c r="A28" s="90" t="s">
        <v>65</v>
      </c>
      <c r="B28" s="40">
        <v>2.21200375E8</v>
      </c>
      <c r="C28" s="92"/>
      <c r="D28" s="42" t="s">
        <v>127</v>
      </c>
      <c r="E28" s="95">
        <v>85.71</v>
      </c>
      <c r="F28" s="95">
        <v>85.0</v>
      </c>
      <c r="G28" s="94"/>
      <c r="H28" s="96">
        <f t="shared" si="1"/>
        <v>42.5</v>
      </c>
      <c r="I28" s="101">
        <v>85.0</v>
      </c>
      <c r="J28" s="96"/>
      <c r="K28" s="96">
        <f t="shared" si="2"/>
        <v>42.5</v>
      </c>
      <c r="L28" s="96"/>
      <c r="M28" s="127">
        <v>80.0</v>
      </c>
      <c r="N28" s="96"/>
      <c r="O28" s="96">
        <f t="shared" si="3"/>
        <v>40</v>
      </c>
      <c r="P28" s="122">
        <v>80.0</v>
      </c>
      <c r="Q28" s="96"/>
      <c r="R28" s="96">
        <f t="shared" si="4"/>
        <v>40</v>
      </c>
      <c r="S28" s="97"/>
      <c r="T28" s="98">
        <f t="shared" si="5"/>
        <v>45.321</v>
      </c>
      <c r="U28" s="99">
        <f t="shared" si="6"/>
        <v>45.321</v>
      </c>
      <c r="V28" s="100" t="str">
        <f t="shared" si="7"/>
        <v>E</v>
      </c>
      <c r="W28" s="97" t="s">
        <v>39</v>
      </c>
      <c r="X28" s="96">
        <v>0.0</v>
      </c>
      <c r="Y28" s="98">
        <f>IF(T13&gt;0,((E28/T13)*((E13/U13)*100))+((H28/T13)*((H13/U13)*100))+((K28/T13)*((K13/U13)*100))+((L28/T13)*((L13/U13)*100))+((O28/T13)*((O13/U13)*100))+(IF((R28/T13)*((R13/U13)*100)&gt;(S28/T13)*((R13/U13)*100),(R28/T13)*((R13/U13)*100),(S28/T13)*((R13/U13)*100))))</f>
        <v>45.321</v>
      </c>
      <c r="Z28" s="59"/>
    </row>
    <row r="29" ht="24.0" customHeight="1">
      <c r="A29" s="90" t="s">
        <v>67</v>
      </c>
      <c r="B29" s="40">
        <v>2.21200377E8</v>
      </c>
      <c r="C29" s="92"/>
      <c r="D29" s="42" t="s">
        <v>128</v>
      </c>
      <c r="E29" s="95">
        <v>85.71</v>
      </c>
      <c r="F29" s="95">
        <v>85.0</v>
      </c>
      <c r="G29" s="94"/>
      <c r="H29" s="96">
        <f t="shared" si="1"/>
        <v>42.5</v>
      </c>
      <c r="I29" s="101">
        <v>85.0</v>
      </c>
      <c r="J29" s="96"/>
      <c r="K29" s="96">
        <f t="shared" si="2"/>
        <v>42.5</v>
      </c>
      <c r="L29" s="96"/>
      <c r="M29" s="127">
        <v>80.0</v>
      </c>
      <c r="N29" s="96"/>
      <c r="O29" s="96">
        <f t="shared" si="3"/>
        <v>40</v>
      </c>
      <c r="P29" s="122">
        <v>92.5</v>
      </c>
      <c r="Q29" s="96"/>
      <c r="R29" s="96">
        <f t="shared" si="4"/>
        <v>46.25</v>
      </c>
      <c r="S29" s="97"/>
      <c r="T29" s="98">
        <f t="shared" si="5"/>
        <v>47.196</v>
      </c>
      <c r="U29" s="99">
        <f t="shared" si="6"/>
        <v>47.196</v>
      </c>
      <c r="V29" s="100" t="str">
        <f t="shared" si="7"/>
        <v>E</v>
      </c>
      <c r="W29" s="97" t="s">
        <v>39</v>
      </c>
      <c r="X29" s="96">
        <v>0.0</v>
      </c>
      <c r="Y29" s="98">
        <f>IF(T13&gt;0,((E29/T13)*((E13/U13)*100))+((H29/T13)*((H13/U13)*100))+((K29/T13)*((K13/U13)*100))+((L29/T13)*((L13/U13)*100))+((O29/T13)*((O13/U13)*100))+(IF((R29/T13)*((R13/U13)*100)&gt;(S29/T13)*((R13/U13)*100),(R29/T13)*((R13/U13)*100),(S29/T13)*((R13/U13)*100))))</f>
        <v>47.196</v>
      </c>
      <c r="Z29" s="59"/>
    </row>
    <row r="30" ht="24.0" customHeight="1">
      <c r="A30" s="90" t="s">
        <v>69</v>
      </c>
      <c r="B30" s="40">
        <v>2.2120038E8</v>
      </c>
      <c r="C30" s="92"/>
      <c r="D30" s="42" t="s">
        <v>129</v>
      </c>
      <c r="E30" s="95">
        <v>78.57</v>
      </c>
      <c r="F30" s="95">
        <v>85.0</v>
      </c>
      <c r="G30" s="94"/>
      <c r="H30" s="96">
        <f t="shared" si="1"/>
        <v>42.5</v>
      </c>
      <c r="I30" s="101">
        <v>85.0</v>
      </c>
      <c r="J30" s="96"/>
      <c r="K30" s="96">
        <f t="shared" si="2"/>
        <v>42.5</v>
      </c>
      <c r="L30" s="96"/>
      <c r="M30" s="127">
        <v>80.0</v>
      </c>
      <c r="N30" s="96"/>
      <c r="O30" s="96">
        <f t="shared" si="3"/>
        <v>40</v>
      </c>
      <c r="P30" s="122">
        <v>90.0</v>
      </c>
      <c r="Q30" s="96"/>
      <c r="R30" s="96">
        <f t="shared" si="4"/>
        <v>45</v>
      </c>
      <c r="S30" s="97"/>
      <c r="T30" s="98">
        <f t="shared" si="5"/>
        <v>46.107</v>
      </c>
      <c r="U30" s="99">
        <f t="shared" si="6"/>
        <v>46.107</v>
      </c>
      <c r="V30" s="100" t="str">
        <f t="shared" si="7"/>
        <v>E</v>
      </c>
      <c r="W30" s="97" t="s">
        <v>39</v>
      </c>
      <c r="X30" s="96">
        <v>0.0</v>
      </c>
      <c r="Y30" s="98">
        <f>IF(T13&gt;0,((E30/T13)*((E13/U13)*100))+((H30/T13)*((H13/U13)*100))+((K30/T13)*((K13/U13)*100))+((L30/T13)*((L13/U13)*100))+((O30/T13)*((O13/U13)*100))+(IF((R30/T13)*((R13/U13)*100)&gt;(S30/T13)*((R13/U13)*100),(R30/T13)*((R13/U13)*100),(S30/T13)*((R13/U13)*100))))</f>
        <v>46.107</v>
      </c>
      <c r="Z30" s="59"/>
    </row>
    <row r="31" ht="24.0" customHeight="1">
      <c r="A31" s="90" t="s">
        <v>71</v>
      </c>
      <c r="B31" s="40">
        <v>2.21200382E8</v>
      </c>
      <c r="C31" s="92"/>
      <c r="D31" s="42" t="s">
        <v>130</v>
      </c>
      <c r="E31" s="95">
        <v>92.86</v>
      </c>
      <c r="F31" s="95">
        <v>85.0</v>
      </c>
      <c r="G31" s="94"/>
      <c r="H31" s="96">
        <f t="shared" si="1"/>
        <v>42.5</v>
      </c>
      <c r="I31" s="101">
        <v>85.0</v>
      </c>
      <c r="J31" s="96"/>
      <c r="K31" s="96">
        <f t="shared" si="2"/>
        <v>42.5</v>
      </c>
      <c r="L31" s="96"/>
      <c r="M31" s="127">
        <v>80.0</v>
      </c>
      <c r="N31" s="96"/>
      <c r="O31" s="96">
        <f t="shared" si="3"/>
        <v>40</v>
      </c>
      <c r="P31" s="122">
        <v>85.0</v>
      </c>
      <c r="Q31" s="96"/>
      <c r="R31" s="96">
        <f t="shared" si="4"/>
        <v>42.5</v>
      </c>
      <c r="S31" s="97"/>
      <c r="T31" s="98">
        <f t="shared" si="5"/>
        <v>46.786</v>
      </c>
      <c r="U31" s="99">
        <f t="shared" si="6"/>
        <v>46.786</v>
      </c>
      <c r="V31" s="100" t="str">
        <f t="shared" si="7"/>
        <v>E</v>
      </c>
      <c r="W31" s="97" t="s">
        <v>39</v>
      </c>
      <c r="X31" s="96">
        <v>0.0</v>
      </c>
      <c r="Y31" s="98">
        <f>IF(T13&gt;0,((E31/T13)*((E13/U13)*100))+((H31/T13)*((H13/U13)*100))+((K31/T13)*((K13/U13)*100))+((L31/T13)*((L13/U13)*100))+((O31/T13)*((O13/U13)*100))+(IF((R31/T13)*((R13/U13)*100)&gt;(S31/T13)*((R13/U13)*100),(R31/T13)*((R13/U13)*100),(S31/T13)*((R13/U13)*100))))</f>
        <v>46.786</v>
      </c>
      <c r="Z31" s="59"/>
    </row>
    <row r="32" ht="24.0" customHeight="1">
      <c r="A32" s="90" t="s">
        <v>73</v>
      </c>
      <c r="B32" s="40">
        <v>2.21200383E8</v>
      </c>
      <c r="C32" s="92"/>
      <c r="D32" s="42" t="s">
        <v>131</v>
      </c>
      <c r="E32" s="95">
        <v>92.86</v>
      </c>
      <c r="F32" s="95">
        <v>85.0</v>
      </c>
      <c r="G32" s="94"/>
      <c r="H32" s="96">
        <f t="shared" si="1"/>
        <v>42.5</v>
      </c>
      <c r="I32" s="101">
        <v>85.0</v>
      </c>
      <c r="J32" s="96"/>
      <c r="K32" s="96">
        <f t="shared" si="2"/>
        <v>42.5</v>
      </c>
      <c r="L32" s="96"/>
      <c r="M32" s="127">
        <v>80.0</v>
      </c>
      <c r="N32" s="96"/>
      <c r="O32" s="96">
        <f t="shared" si="3"/>
        <v>40</v>
      </c>
      <c r="P32" s="122">
        <v>85.0</v>
      </c>
      <c r="Q32" s="96"/>
      <c r="R32" s="96">
        <f t="shared" si="4"/>
        <v>42.5</v>
      </c>
      <c r="S32" s="97"/>
      <c r="T32" s="98">
        <f t="shared" si="5"/>
        <v>46.786</v>
      </c>
      <c r="U32" s="99">
        <f t="shared" si="6"/>
        <v>46.786</v>
      </c>
      <c r="V32" s="100" t="str">
        <f t="shared" si="7"/>
        <v>E</v>
      </c>
      <c r="W32" s="97" t="s">
        <v>39</v>
      </c>
      <c r="X32" s="96">
        <v>0.0</v>
      </c>
      <c r="Y32" s="98">
        <f>IF(T13&gt;0,((E32/T13)*((E13/U13)*100))+((H32/T13)*((H13/U13)*100))+((K32/T13)*((K13/U13)*100))+((L32/T13)*((L13/U13)*100))+((O32/T13)*((O13/U13)*100))+(IF((R32/T13)*((R13/U13)*100)&gt;(S32/T13)*((R13/U13)*100),(R32/T13)*((R13/U13)*100),(S32/T13)*((R13/U13)*100))))</f>
        <v>46.786</v>
      </c>
      <c r="Z32" s="59"/>
    </row>
    <row r="33" ht="24.0" customHeight="1">
      <c r="A33" s="90" t="s">
        <v>75</v>
      </c>
      <c r="B33" s="50">
        <v>2.21200384E8</v>
      </c>
      <c r="C33" s="92"/>
      <c r="D33" s="51" t="s">
        <v>132</v>
      </c>
      <c r="E33" s="95">
        <v>92.86</v>
      </c>
      <c r="F33" s="95">
        <v>85.0</v>
      </c>
      <c r="G33" s="94"/>
      <c r="H33" s="96">
        <f t="shared" si="1"/>
        <v>42.5</v>
      </c>
      <c r="I33" s="101">
        <v>85.0</v>
      </c>
      <c r="J33" s="96"/>
      <c r="K33" s="96">
        <f t="shared" si="2"/>
        <v>42.5</v>
      </c>
      <c r="L33" s="96"/>
      <c r="M33" s="127">
        <v>80.0</v>
      </c>
      <c r="N33" s="96"/>
      <c r="O33" s="96">
        <f t="shared" si="3"/>
        <v>40</v>
      </c>
      <c r="P33" s="122">
        <v>90.0</v>
      </c>
      <c r="Q33" s="96"/>
      <c r="R33" s="96">
        <f t="shared" si="4"/>
        <v>45</v>
      </c>
      <c r="S33" s="97"/>
      <c r="T33" s="98">
        <f t="shared" si="5"/>
        <v>47.536</v>
      </c>
      <c r="U33" s="99">
        <f t="shared" si="6"/>
        <v>47.536</v>
      </c>
      <c r="V33" s="100" t="str">
        <f t="shared" si="7"/>
        <v>E</v>
      </c>
      <c r="W33" s="97" t="s">
        <v>39</v>
      </c>
      <c r="X33" s="96">
        <v>0.0</v>
      </c>
      <c r="Y33" s="98">
        <f>IF(T13&gt;0,((E33/T13)*((E13/U13)*100))+((H33/T13)*((H13/U13)*100))+((K33/T13)*((K13/U13)*100))+((L33/T13)*((L13/U13)*100))+((O33/T13)*((O13/U13)*100))+(IF((R33/T13)*((R13/U13)*100)&gt;(S33/T13)*((R13/U13)*100),(R33/T13)*((R13/U13)*100),(S33/T13)*((R13/U13)*100))))</f>
        <v>47.536</v>
      </c>
      <c r="Z33" s="59"/>
    </row>
    <row r="34" ht="24.0" customHeight="1">
      <c r="A34" s="90" t="s">
        <v>77</v>
      </c>
      <c r="B34" s="40">
        <v>2.21200385E8</v>
      </c>
      <c r="C34" s="92"/>
      <c r="D34" s="42" t="s">
        <v>133</v>
      </c>
      <c r="E34" s="95">
        <v>100.0</v>
      </c>
      <c r="F34" s="95">
        <v>85.0</v>
      </c>
      <c r="G34" s="94"/>
      <c r="H34" s="96">
        <f t="shared" si="1"/>
        <v>42.5</v>
      </c>
      <c r="I34" s="101">
        <v>85.0</v>
      </c>
      <c r="J34" s="96"/>
      <c r="K34" s="96">
        <f t="shared" si="2"/>
        <v>42.5</v>
      </c>
      <c r="L34" s="96"/>
      <c r="M34" s="127">
        <v>79.0</v>
      </c>
      <c r="N34" s="96"/>
      <c r="O34" s="96">
        <f t="shared" si="3"/>
        <v>39.5</v>
      </c>
      <c r="P34" s="122">
        <v>90.0</v>
      </c>
      <c r="Q34" s="96"/>
      <c r="R34" s="96">
        <f t="shared" si="4"/>
        <v>45</v>
      </c>
      <c r="S34" s="97"/>
      <c r="T34" s="98">
        <f t="shared" si="5"/>
        <v>48.1</v>
      </c>
      <c r="U34" s="99">
        <f t="shared" si="6"/>
        <v>48.1</v>
      </c>
      <c r="V34" s="100" t="str">
        <f t="shared" si="7"/>
        <v>E</v>
      </c>
      <c r="W34" s="97" t="s">
        <v>39</v>
      </c>
      <c r="X34" s="96">
        <v>0.0</v>
      </c>
      <c r="Y34" s="98">
        <f>IF(T13&gt;0,((E34/T13)*((E13/U13)*100))+((H34/T13)*((H13/U13)*100))+((K34/T13)*((K13/U13)*100))+((L34/T13)*((L13/U13)*100))+((O34/T13)*((O13/U13)*100))+(IF((R34/T13)*((R13/U13)*100)&gt;(S34/T13)*((R13/U13)*100),(R34/T13)*((R13/U13)*100),(S34/T13)*((R13/U13)*100))))</f>
        <v>48.1</v>
      </c>
      <c r="Z34" s="59"/>
    </row>
    <row r="35" ht="24.0" customHeight="1">
      <c r="A35" s="90" t="s">
        <v>79</v>
      </c>
      <c r="B35" s="40">
        <v>2.21200386E8</v>
      </c>
      <c r="C35" s="92"/>
      <c r="D35" s="42" t="s">
        <v>134</v>
      </c>
      <c r="E35" s="95">
        <v>100.0</v>
      </c>
      <c r="F35" s="95">
        <v>85.0</v>
      </c>
      <c r="G35" s="94"/>
      <c r="H35" s="96">
        <f t="shared" si="1"/>
        <v>42.5</v>
      </c>
      <c r="I35" s="101">
        <v>85.0</v>
      </c>
      <c r="J35" s="96"/>
      <c r="K35" s="96">
        <f t="shared" si="2"/>
        <v>42.5</v>
      </c>
      <c r="L35" s="96"/>
      <c r="M35" s="127">
        <v>75.5</v>
      </c>
      <c r="N35" s="96"/>
      <c r="O35" s="96">
        <f t="shared" si="3"/>
        <v>37.75</v>
      </c>
      <c r="P35" s="122">
        <v>92.5</v>
      </c>
      <c r="Q35" s="96"/>
      <c r="R35" s="96">
        <f t="shared" si="4"/>
        <v>46.25</v>
      </c>
      <c r="S35" s="97"/>
      <c r="T35" s="98">
        <f t="shared" si="5"/>
        <v>47.95</v>
      </c>
      <c r="U35" s="99">
        <f t="shared" si="6"/>
        <v>47.95</v>
      </c>
      <c r="V35" s="100" t="str">
        <f t="shared" si="7"/>
        <v>E</v>
      </c>
      <c r="W35" s="97" t="s">
        <v>39</v>
      </c>
      <c r="X35" s="96">
        <v>0.0</v>
      </c>
      <c r="Y35" s="98">
        <f>IF(T13&gt;0,((E35/T13)*((E13/U13)*100))+((H35/T13)*((H13/U13)*100))+((K35/T13)*((K13/U13)*100))+((L35/T13)*((L13/U13)*100))+((O35/T13)*((O13/U13)*100))+(IF((R35/T13)*((R13/U13)*100)&gt;(S35/T13)*((R13/U13)*100),(R35/T13)*((R13/U13)*100),(S35/T13)*((R13/U13)*100))))</f>
        <v>47.95</v>
      </c>
      <c r="Z35" s="59"/>
    </row>
    <row r="36" ht="24.0" customHeight="1">
      <c r="A36" s="90" t="s">
        <v>81</v>
      </c>
      <c r="B36" s="40">
        <v>2.21200387E8</v>
      </c>
      <c r="C36" s="92"/>
      <c r="D36" s="42" t="s">
        <v>135</v>
      </c>
      <c r="E36" s="95">
        <v>78.57</v>
      </c>
      <c r="F36" s="95">
        <v>85.0</v>
      </c>
      <c r="G36" s="94"/>
      <c r="H36" s="96">
        <f t="shared" si="1"/>
        <v>42.5</v>
      </c>
      <c r="I36" s="101">
        <v>85.0</v>
      </c>
      <c r="J36" s="96"/>
      <c r="K36" s="96">
        <f t="shared" si="2"/>
        <v>42.5</v>
      </c>
      <c r="L36" s="96"/>
      <c r="M36" s="127">
        <v>80.0</v>
      </c>
      <c r="N36" s="96"/>
      <c r="O36" s="96">
        <f t="shared" si="3"/>
        <v>40</v>
      </c>
      <c r="P36" s="122">
        <v>80.0</v>
      </c>
      <c r="Q36" s="96"/>
      <c r="R36" s="96">
        <f t="shared" si="4"/>
        <v>40</v>
      </c>
      <c r="S36" s="97"/>
      <c r="T36" s="98">
        <f t="shared" si="5"/>
        <v>44.607</v>
      </c>
      <c r="U36" s="99">
        <f t="shared" si="6"/>
        <v>44.607</v>
      </c>
      <c r="V36" s="100" t="str">
        <f t="shared" si="7"/>
        <v>E</v>
      </c>
      <c r="W36" s="97" t="s">
        <v>39</v>
      </c>
      <c r="X36" s="96">
        <v>0.0</v>
      </c>
      <c r="Y36" s="98">
        <f>IF(T13&gt;0,((E36/T13)*((E13/U13)*100))+((H36/T13)*((H13/U13)*100))+((K36/T13)*((K13/U13)*100))+((L36/T13)*((L13/U13)*100))+((O36/T13)*((O13/U13)*100))+(IF((R36/T13)*((R13/U13)*100)&gt;(S36/T13)*((R13/U13)*100),(R36/T13)*((R13/U13)*100),(S36/T13)*((R13/U13)*100))))</f>
        <v>44.607</v>
      </c>
      <c r="Z36" s="59"/>
    </row>
    <row r="37" ht="24.0" customHeight="1">
      <c r="A37" s="90" t="s">
        <v>83</v>
      </c>
      <c r="B37" s="40">
        <v>2.21200388E8</v>
      </c>
      <c r="C37" s="92"/>
      <c r="D37" s="42" t="s">
        <v>136</v>
      </c>
      <c r="E37" s="95">
        <v>78.57</v>
      </c>
      <c r="F37" s="95">
        <v>85.0</v>
      </c>
      <c r="G37" s="94"/>
      <c r="H37" s="96">
        <f t="shared" si="1"/>
        <v>42.5</v>
      </c>
      <c r="I37" s="101">
        <v>85.0</v>
      </c>
      <c r="J37" s="96"/>
      <c r="K37" s="96">
        <f t="shared" si="2"/>
        <v>42.5</v>
      </c>
      <c r="L37" s="96"/>
      <c r="M37" s="127">
        <v>77.0</v>
      </c>
      <c r="N37" s="96"/>
      <c r="O37" s="96">
        <f t="shared" si="3"/>
        <v>38.5</v>
      </c>
      <c r="P37" s="122">
        <v>87.5</v>
      </c>
      <c r="Q37" s="96"/>
      <c r="R37" s="96">
        <f t="shared" si="4"/>
        <v>43.75</v>
      </c>
      <c r="S37" s="97"/>
      <c r="T37" s="98">
        <f t="shared" si="5"/>
        <v>45.282</v>
      </c>
      <c r="U37" s="99">
        <f t="shared" si="6"/>
        <v>45.282</v>
      </c>
      <c r="V37" s="100" t="str">
        <f t="shared" si="7"/>
        <v>E</v>
      </c>
      <c r="W37" s="97" t="s">
        <v>39</v>
      </c>
      <c r="X37" s="96">
        <v>0.0</v>
      </c>
      <c r="Y37" s="98">
        <f>IF(T13&gt;0,((E37/T13)*((E13/U13)*100))+((H37/T13)*((H13/U13)*100))+((K37/T13)*((K13/U13)*100))+((L37/T13)*((L13/U13)*100))+((O37/T13)*((O13/U13)*100))+(IF((R37/T13)*((R13/U13)*100)&gt;(S37/T13)*((R13/U13)*100),(R37/T13)*((R13/U13)*100),(S37/T13)*((R13/U13)*100))))</f>
        <v>45.282</v>
      </c>
      <c r="Z37" s="59"/>
    </row>
    <row r="38" ht="24.0" customHeight="1">
      <c r="A38" s="90" t="s">
        <v>85</v>
      </c>
      <c r="B38" s="40">
        <v>2.21200389E8</v>
      </c>
      <c r="C38" s="92"/>
      <c r="D38" s="42" t="s">
        <v>137</v>
      </c>
      <c r="E38" s="95">
        <v>100.0</v>
      </c>
      <c r="F38" s="95">
        <v>85.0</v>
      </c>
      <c r="G38" s="94"/>
      <c r="H38" s="96">
        <f t="shared" si="1"/>
        <v>42.5</v>
      </c>
      <c r="I38" s="101">
        <v>85.0</v>
      </c>
      <c r="J38" s="96"/>
      <c r="K38" s="96">
        <f t="shared" si="2"/>
        <v>42.5</v>
      </c>
      <c r="L38" s="96"/>
      <c r="M38" s="127">
        <v>80.0</v>
      </c>
      <c r="N38" s="96"/>
      <c r="O38" s="96">
        <f t="shared" si="3"/>
        <v>40</v>
      </c>
      <c r="P38" s="122">
        <v>87.5</v>
      </c>
      <c r="Q38" s="96"/>
      <c r="R38" s="96">
        <f t="shared" si="4"/>
        <v>43.75</v>
      </c>
      <c r="S38" s="97"/>
      <c r="T38" s="98">
        <f t="shared" si="5"/>
        <v>47.875</v>
      </c>
      <c r="U38" s="99">
        <f t="shared" si="6"/>
        <v>47.875</v>
      </c>
      <c r="V38" s="100" t="str">
        <f t="shared" si="7"/>
        <v>E</v>
      </c>
      <c r="W38" s="97" t="s">
        <v>39</v>
      </c>
      <c r="X38" s="96">
        <v>0.0</v>
      </c>
      <c r="Y38" s="98">
        <f>IF(T13&gt;0,((E38/T13)*((E13/U13)*100))+((H38/T13)*((H13/U13)*100))+((K38/T13)*((K13/U13)*100))+((L38/T13)*((L13/U13)*100))+((O38/T13)*((O13/U13)*100))+(IF((R38/T13)*((R13/U13)*100)&gt;(S38/T13)*((R13/U13)*100),(R38/T13)*((R13/U13)*100),(S38/T13)*((R13/U13)*100))))</f>
        <v>47.875</v>
      </c>
      <c r="Z38" s="59"/>
    </row>
    <row r="39" ht="24.0" customHeight="1">
      <c r="A39" s="90" t="s">
        <v>87</v>
      </c>
      <c r="B39" s="40">
        <v>2.2120039E8</v>
      </c>
      <c r="C39" s="92"/>
      <c r="D39" s="42" t="s">
        <v>138</v>
      </c>
      <c r="E39" s="95">
        <v>100.0</v>
      </c>
      <c r="F39" s="95">
        <v>85.0</v>
      </c>
      <c r="G39" s="94"/>
      <c r="H39" s="96">
        <f t="shared" si="1"/>
        <v>42.5</v>
      </c>
      <c r="I39" s="101">
        <v>85.0</v>
      </c>
      <c r="J39" s="96"/>
      <c r="K39" s="96">
        <f t="shared" si="2"/>
        <v>42.5</v>
      </c>
      <c r="L39" s="96"/>
      <c r="M39" s="127">
        <v>75.0</v>
      </c>
      <c r="N39" s="96"/>
      <c r="O39" s="96">
        <f t="shared" si="3"/>
        <v>37.5</v>
      </c>
      <c r="P39" s="122">
        <v>85.0</v>
      </c>
      <c r="Q39" s="96"/>
      <c r="R39" s="96">
        <f t="shared" si="4"/>
        <v>42.5</v>
      </c>
      <c r="S39" s="97"/>
      <c r="T39" s="98">
        <f t="shared" si="5"/>
        <v>46.75</v>
      </c>
      <c r="U39" s="99">
        <f t="shared" si="6"/>
        <v>46.75</v>
      </c>
      <c r="V39" s="100" t="str">
        <f t="shared" si="7"/>
        <v>E</v>
      </c>
      <c r="W39" s="97" t="s">
        <v>39</v>
      </c>
      <c r="X39" s="96">
        <v>0.0</v>
      </c>
      <c r="Y39" s="98">
        <f>IF(T13&gt;0,((E39/T13)*((E13/U13)*100))+((H39/T13)*((H13/U13)*100))+((K39/T13)*((K13/U13)*100))+((L39/T13)*((L13/U13)*100))+((O39/T13)*((O13/U13)*100))+(IF((R39/T13)*((R13/U13)*100)&gt;(S39/T13)*((R13/U13)*100),(R39/T13)*((R13/U13)*100),(S39/T13)*((R13/U13)*100))))</f>
        <v>46.75</v>
      </c>
      <c r="Z39" s="59"/>
    </row>
    <row r="40" ht="24.0" customHeight="1">
      <c r="A40" s="90" t="s">
        <v>89</v>
      </c>
      <c r="B40" s="40">
        <v>2.21200391E8</v>
      </c>
      <c r="C40" s="92"/>
      <c r="D40" s="42" t="s">
        <v>139</v>
      </c>
      <c r="E40" s="95">
        <v>78.57</v>
      </c>
      <c r="F40" s="95">
        <v>85.0</v>
      </c>
      <c r="G40" s="94"/>
      <c r="H40" s="96">
        <f t="shared" si="1"/>
        <v>42.5</v>
      </c>
      <c r="I40" s="101">
        <v>85.0</v>
      </c>
      <c r="J40" s="96"/>
      <c r="K40" s="96">
        <f t="shared" si="2"/>
        <v>42.5</v>
      </c>
      <c r="L40" s="96"/>
      <c r="M40" s="127">
        <v>80.0</v>
      </c>
      <c r="N40" s="96"/>
      <c r="O40" s="96">
        <f t="shared" si="3"/>
        <v>40</v>
      </c>
      <c r="P40" s="122">
        <v>90.0</v>
      </c>
      <c r="Q40" s="96"/>
      <c r="R40" s="96">
        <f t="shared" si="4"/>
        <v>45</v>
      </c>
      <c r="S40" s="97"/>
      <c r="T40" s="98">
        <f t="shared" si="5"/>
        <v>46.107</v>
      </c>
      <c r="U40" s="99">
        <f t="shared" si="6"/>
        <v>46.107</v>
      </c>
      <c r="V40" s="100" t="str">
        <f t="shared" si="7"/>
        <v>E</v>
      </c>
      <c r="W40" s="97" t="s">
        <v>39</v>
      </c>
      <c r="X40" s="96">
        <v>0.0</v>
      </c>
      <c r="Y40" s="98">
        <f>IF(T13&gt;0,((E40/T13)*((E13/U13)*100))+((H40/T13)*((H13/U13)*100))+((K40/T13)*((K13/U13)*100))+((L40/T13)*((L13/U13)*100))+((O40/T13)*((O13/U13)*100))+(IF((R40/T13)*((R13/U13)*100)&gt;(S40/T13)*((R13/U13)*100),(R40/T13)*((R13/U13)*100),(S40/T13)*((R13/U13)*100))))</f>
        <v>46.107</v>
      </c>
      <c r="Z40" s="59"/>
    </row>
    <row r="41" ht="24.0" customHeight="1">
      <c r="A41" s="90" t="s">
        <v>91</v>
      </c>
      <c r="B41" s="40">
        <v>2.21200392E8</v>
      </c>
      <c r="C41" s="92"/>
      <c r="D41" s="42" t="s">
        <v>140</v>
      </c>
      <c r="E41" s="95">
        <v>78.57</v>
      </c>
      <c r="F41" s="95">
        <v>85.0</v>
      </c>
      <c r="G41" s="94"/>
      <c r="H41" s="96">
        <f t="shared" si="1"/>
        <v>42.5</v>
      </c>
      <c r="I41" s="101">
        <v>85.0</v>
      </c>
      <c r="J41" s="96"/>
      <c r="K41" s="96">
        <f t="shared" si="2"/>
        <v>42.5</v>
      </c>
      <c r="L41" s="96"/>
      <c r="M41" s="127">
        <v>70.0</v>
      </c>
      <c r="N41" s="96"/>
      <c r="O41" s="96">
        <f t="shared" si="3"/>
        <v>35</v>
      </c>
      <c r="P41" s="122">
        <v>90.0</v>
      </c>
      <c r="Q41" s="96"/>
      <c r="R41" s="96">
        <f t="shared" si="4"/>
        <v>45</v>
      </c>
      <c r="S41" s="97"/>
      <c r="T41" s="98">
        <f t="shared" si="5"/>
        <v>44.607</v>
      </c>
      <c r="U41" s="99">
        <f t="shared" si="6"/>
        <v>44.607</v>
      </c>
      <c r="V41" s="100" t="str">
        <f t="shared" si="7"/>
        <v>E</v>
      </c>
      <c r="W41" s="97" t="s">
        <v>39</v>
      </c>
      <c r="X41" s="96">
        <v>0.0</v>
      </c>
      <c r="Y41" s="98">
        <f>IF(T13&gt;0,((E41/T13)*((E13/U13)*100))+((H41/T13)*((H13/U13)*100))+((K41/T13)*((K13/U13)*100))+((L41/T13)*((L13/U13)*100))+((O41/T13)*((O13/U13)*100))+(IF((R41/T13)*((R13/U13)*100)&gt;(S41/T13)*((R13/U13)*100),(R41/T13)*((R13/U13)*100),(S41/T13)*((R13/U13)*100))))</f>
        <v>44.607</v>
      </c>
      <c r="Z41" s="59"/>
    </row>
    <row r="42" ht="24.0" customHeight="1">
      <c r="A42" s="90" t="s">
        <v>93</v>
      </c>
      <c r="B42" s="40">
        <v>2.21200393E8</v>
      </c>
      <c r="C42" s="92"/>
      <c r="D42" s="42" t="s">
        <v>141</v>
      </c>
      <c r="E42" s="95">
        <v>71.43</v>
      </c>
      <c r="F42" s="95">
        <v>85.0</v>
      </c>
      <c r="G42" s="94"/>
      <c r="H42" s="96">
        <f t="shared" si="1"/>
        <v>42.5</v>
      </c>
      <c r="I42" s="101">
        <v>85.0</v>
      </c>
      <c r="J42" s="96"/>
      <c r="K42" s="96">
        <f t="shared" si="2"/>
        <v>42.5</v>
      </c>
      <c r="L42" s="96"/>
      <c r="M42" s="127">
        <v>80.0</v>
      </c>
      <c r="N42" s="96"/>
      <c r="O42" s="96">
        <f t="shared" si="3"/>
        <v>40</v>
      </c>
      <c r="P42" s="122">
        <v>80.0</v>
      </c>
      <c r="Q42" s="96"/>
      <c r="R42" s="96">
        <f t="shared" si="4"/>
        <v>40</v>
      </c>
      <c r="S42" s="97"/>
      <c r="T42" s="98">
        <f t="shared" si="5"/>
        <v>43.893</v>
      </c>
      <c r="U42" s="99">
        <f t="shared" si="6"/>
        <v>43.893</v>
      </c>
      <c r="V42" s="100" t="str">
        <f t="shared" si="7"/>
        <v>E</v>
      </c>
      <c r="W42" s="97" t="s">
        <v>39</v>
      </c>
      <c r="X42" s="96">
        <v>0.0</v>
      </c>
      <c r="Y42" s="98">
        <f>IF(T13&gt;0,((E42/T13)*((E13/U13)*100))+((H42/T13)*((H13/U13)*100))+((K42/T13)*((K13/U13)*100))+((L42/T13)*((L13/U13)*100))+((O42/T13)*((O13/U13)*100))+(IF((R42/T13)*((R13/U13)*100)&gt;(S42/T13)*((R13/U13)*100),(R42/T13)*((R13/U13)*100),(S42/T13)*((R13/U13)*100))))</f>
        <v>43.893</v>
      </c>
      <c r="Z42" s="59"/>
    </row>
    <row r="43" ht="24.0" customHeight="1">
      <c r="A43" s="90" t="s">
        <v>95</v>
      </c>
      <c r="B43" s="40">
        <v>2.21200394E8</v>
      </c>
      <c r="C43" s="92"/>
      <c r="D43" s="42" t="s">
        <v>142</v>
      </c>
      <c r="E43" s="95">
        <v>78.57</v>
      </c>
      <c r="F43" s="95">
        <v>85.0</v>
      </c>
      <c r="G43" s="94"/>
      <c r="H43" s="96">
        <f t="shared" si="1"/>
        <v>42.5</v>
      </c>
      <c r="I43" s="101">
        <v>85.0</v>
      </c>
      <c r="J43" s="96"/>
      <c r="K43" s="96">
        <f t="shared" si="2"/>
        <v>42.5</v>
      </c>
      <c r="L43" s="96"/>
      <c r="M43" s="127">
        <v>80.0</v>
      </c>
      <c r="N43" s="96"/>
      <c r="O43" s="96">
        <f t="shared" si="3"/>
        <v>40</v>
      </c>
      <c r="P43" s="122">
        <v>0.0</v>
      </c>
      <c r="Q43" s="96"/>
      <c r="R43" s="96">
        <f t="shared" si="4"/>
        <v>0</v>
      </c>
      <c r="S43" s="97"/>
      <c r="T43" s="98">
        <f t="shared" si="5"/>
        <v>32.607</v>
      </c>
      <c r="U43" s="99">
        <f t="shared" si="6"/>
        <v>32.607</v>
      </c>
      <c r="V43" s="100" t="str">
        <f t="shared" si="7"/>
        <v>E</v>
      </c>
      <c r="W43" s="97" t="s">
        <v>39</v>
      </c>
      <c r="X43" s="96">
        <v>0.0</v>
      </c>
      <c r="Y43" s="98">
        <f>IF(T13&gt;0,((E43/T13)*((E13/U13)*100))+((H43/T13)*((H13/U13)*100))+((K43/T13)*((K13/U13)*100))+((L43/T13)*((L13/U13)*100))+((O43/T13)*((O13/U13)*100))+(IF((R43/T13)*((R13/U13)*100)&gt;(S43/T13)*((R13/U13)*100),(R43/T13)*((R13/U13)*100),(S43/T13)*((R13/U13)*100))))</f>
        <v>32.607</v>
      </c>
      <c r="Z43" s="59"/>
    </row>
    <row r="44" ht="24.0" customHeight="1">
      <c r="A44" s="90" t="s">
        <v>97</v>
      </c>
      <c r="B44" s="40">
        <v>2.21200395E8</v>
      </c>
      <c r="C44" s="92"/>
      <c r="D44" s="42" t="s">
        <v>143</v>
      </c>
      <c r="E44" s="95">
        <v>78.57</v>
      </c>
      <c r="F44" s="95">
        <v>85.0</v>
      </c>
      <c r="G44" s="94"/>
      <c r="H44" s="96">
        <f t="shared" si="1"/>
        <v>42.5</v>
      </c>
      <c r="I44" s="101">
        <v>85.0</v>
      </c>
      <c r="J44" s="96"/>
      <c r="K44" s="96">
        <f t="shared" si="2"/>
        <v>42.5</v>
      </c>
      <c r="L44" s="96"/>
      <c r="M44" s="127">
        <v>80.0</v>
      </c>
      <c r="N44" s="96"/>
      <c r="O44" s="96">
        <f t="shared" si="3"/>
        <v>40</v>
      </c>
      <c r="P44" s="122">
        <v>90.0</v>
      </c>
      <c r="Q44" s="96"/>
      <c r="R44" s="96">
        <f t="shared" si="4"/>
        <v>45</v>
      </c>
      <c r="S44" s="97"/>
      <c r="T44" s="98">
        <f t="shared" si="5"/>
        <v>46.107</v>
      </c>
      <c r="U44" s="99">
        <f t="shared" si="6"/>
        <v>46.107</v>
      </c>
      <c r="V44" s="100" t="str">
        <f t="shared" si="7"/>
        <v>E</v>
      </c>
      <c r="W44" s="97" t="s">
        <v>39</v>
      </c>
      <c r="X44" s="96">
        <v>0.0</v>
      </c>
      <c r="Y44" s="98">
        <f>IF(T13&gt;0,((E44/T13)*((E13/U13)*100))+((H44/T13)*((H13/U13)*100))+((K44/T13)*((K13/U13)*100))+((L44/T13)*((L13/U13)*100))+((O44/T13)*((O13/U13)*100))+(IF((R44/T13)*((R13/U13)*100)&gt;(S44/T13)*((R13/U13)*100),(R44/T13)*((R13/U13)*100),(S44/T13)*((R13/U13)*100))))</f>
        <v>46.107</v>
      </c>
      <c r="Z44" s="59"/>
    </row>
    <row r="45" ht="24.0" customHeight="1">
      <c r="A45" s="90" t="s">
        <v>145</v>
      </c>
      <c r="B45" s="40">
        <v>2.21200397E8</v>
      </c>
      <c r="C45" s="92"/>
      <c r="D45" s="42" t="s">
        <v>144</v>
      </c>
      <c r="E45" s="95">
        <v>92.86</v>
      </c>
      <c r="F45" s="95">
        <v>85.0</v>
      </c>
      <c r="G45" s="94"/>
      <c r="H45" s="96">
        <f t="shared" si="1"/>
        <v>42.5</v>
      </c>
      <c r="I45" s="101">
        <v>85.0</v>
      </c>
      <c r="J45" s="96"/>
      <c r="K45" s="96">
        <f t="shared" si="2"/>
        <v>42.5</v>
      </c>
      <c r="L45" s="96"/>
      <c r="M45" s="127">
        <v>80.0</v>
      </c>
      <c r="N45" s="96"/>
      <c r="O45" s="96">
        <f t="shared" si="3"/>
        <v>40</v>
      </c>
      <c r="P45" s="122">
        <v>92.5</v>
      </c>
      <c r="Q45" s="96"/>
      <c r="R45" s="96">
        <f t="shared" si="4"/>
        <v>46.25</v>
      </c>
      <c r="S45" s="97"/>
      <c r="T45" s="98">
        <f t="shared" si="5"/>
        <v>47.911</v>
      </c>
      <c r="U45" s="99">
        <f t="shared" si="6"/>
        <v>47.911</v>
      </c>
      <c r="V45" s="100" t="str">
        <f t="shared" si="7"/>
        <v>E</v>
      </c>
      <c r="W45" s="97" t="s">
        <v>39</v>
      </c>
      <c r="X45" s="96">
        <v>0.0</v>
      </c>
      <c r="Y45" s="98">
        <f>IF(T13&gt;0,((E45/T13)*((E13/U13)*100))+((H45/T13)*((H13/U13)*100))+((K45/T13)*((K13/U13)*100))+((L45/T13)*((L13/U13)*100))+((O45/T13)*((O13/U13)*100))+(IF((R45/T13)*((R13/U13)*100)&gt;(S45/T13)*((R13/U13)*100),(R45/T13)*((R13/U13)*100),(S45/T13)*((R13/U13)*100))))</f>
        <v>47.911</v>
      </c>
      <c r="Z45" s="59"/>
    </row>
    <row r="46" ht="24.0" customHeight="1">
      <c r="A46" s="90" t="s">
        <v>147</v>
      </c>
      <c r="B46" s="40">
        <v>2.21200398E8</v>
      </c>
      <c r="C46" s="92"/>
      <c r="D46" s="42" t="s">
        <v>146</v>
      </c>
      <c r="E46" s="95">
        <v>92.86</v>
      </c>
      <c r="F46" s="95">
        <v>85.0</v>
      </c>
      <c r="G46" s="94"/>
      <c r="H46" s="96">
        <f t="shared" si="1"/>
        <v>42.5</v>
      </c>
      <c r="I46" s="101">
        <v>85.0</v>
      </c>
      <c r="J46" s="96"/>
      <c r="K46" s="96">
        <f t="shared" si="2"/>
        <v>42.5</v>
      </c>
      <c r="L46" s="96"/>
      <c r="M46" s="127">
        <v>80.0</v>
      </c>
      <c r="N46" s="96"/>
      <c r="O46" s="96">
        <f t="shared" si="3"/>
        <v>40</v>
      </c>
      <c r="P46" s="122">
        <v>92.5</v>
      </c>
      <c r="Q46" s="96"/>
      <c r="R46" s="96">
        <f t="shared" si="4"/>
        <v>46.25</v>
      </c>
      <c r="S46" s="97"/>
      <c r="T46" s="98">
        <f t="shared" si="5"/>
        <v>47.911</v>
      </c>
      <c r="U46" s="99">
        <f t="shared" si="6"/>
        <v>47.911</v>
      </c>
      <c r="V46" s="100" t="str">
        <f t="shared" si="7"/>
        <v>E</v>
      </c>
      <c r="W46" s="97" t="s">
        <v>39</v>
      </c>
      <c r="X46" s="96">
        <v>0.0</v>
      </c>
      <c r="Y46" s="98">
        <f>IF(T13&gt;0,((E46/T13)*((E13/U13)*100))+((H46/T13)*((H13/U13)*100))+((K46/T13)*((K13/U13)*100))+((L46/T13)*((L13/U13)*100))+((O46/T13)*((O13/U13)*100))+(IF((R46/T13)*((R13/U13)*100)&gt;(S46/T13)*((R13/U13)*100),(R46/T13)*((R13/U13)*100),(S46/T13)*((R13/U13)*100))))</f>
        <v>47.911</v>
      </c>
      <c r="Z46" s="59"/>
    </row>
    <row r="47" ht="24.0" customHeight="1">
      <c r="A47" s="90" t="s">
        <v>149</v>
      </c>
      <c r="B47" s="40">
        <v>2.212004E8</v>
      </c>
      <c r="C47" s="92"/>
      <c r="D47" s="42" t="s">
        <v>148</v>
      </c>
      <c r="E47" s="95">
        <v>92.86</v>
      </c>
      <c r="F47" s="95">
        <v>85.0</v>
      </c>
      <c r="G47" s="94"/>
      <c r="H47" s="96">
        <f t="shared" si="1"/>
        <v>42.5</v>
      </c>
      <c r="I47" s="101">
        <v>85.0</v>
      </c>
      <c r="J47" s="96"/>
      <c r="K47" s="96">
        <f t="shared" si="2"/>
        <v>42.5</v>
      </c>
      <c r="L47" s="96"/>
      <c r="M47" s="127">
        <v>80.0</v>
      </c>
      <c r="N47" s="96"/>
      <c r="O47" s="96">
        <f t="shared" si="3"/>
        <v>40</v>
      </c>
      <c r="P47" s="122">
        <v>87.5</v>
      </c>
      <c r="Q47" s="96"/>
      <c r="R47" s="96">
        <f t="shared" si="4"/>
        <v>43.75</v>
      </c>
      <c r="S47" s="97"/>
      <c r="T47" s="98">
        <f t="shared" si="5"/>
        <v>47.161</v>
      </c>
      <c r="U47" s="99">
        <f t="shared" si="6"/>
        <v>47.161</v>
      </c>
      <c r="V47" s="100" t="str">
        <f t="shared" si="7"/>
        <v>E</v>
      </c>
      <c r="W47" s="97" t="s">
        <v>39</v>
      </c>
      <c r="X47" s="96">
        <v>0.0</v>
      </c>
      <c r="Y47" s="98">
        <f>IF(T13&gt;0,((E47/T13)*((E13/U13)*100))+((H47/T13)*((H13/U13)*100))+((K47/T13)*((K13/U13)*100))+((L47/T13)*((L13/U13)*100))+((O47/T13)*((O13/U13)*100))+(IF((R47/T13)*((R13/U13)*100)&gt;(S47/T13)*((R13/U13)*100),(R47/T13)*((R13/U13)*100),(S47/T13)*((R13/U13)*100))))</f>
        <v>47.161</v>
      </c>
      <c r="Z47" s="59"/>
    </row>
    <row r="48" ht="24.0" customHeight="1">
      <c r="A48" s="123" t="s">
        <v>154</v>
      </c>
      <c r="B48" s="40">
        <v>2.21200401E8</v>
      </c>
      <c r="C48" s="59"/>
      <c r="D48" s="42" t="s">
        <v>150</v>
      </c>
      <c r="E48" s="95">
        <v>78.57</v>
      </c>
      <c r="F48" s="95">
        <v>85.0</v>
      </c>
      <c r="G48" s="94"/>
      <c r="H48" s="96">
        <f t="shared" si="1"/>
        <v>42.5</v>
      </c>
      <c r="I48" s="101">
        <v>85.0</v>
      </c>
      <c r="J48" s="87"/>
      <c r="K48" s="96">
        <f t="shared" si="2"/>
        <v>42.5</v>
      </c>
      <c r="L48" s="87"/>
      <c r="M48" s="127">
        <v>65.0</v>
      </c>
      <c r="N48" s="87"/>
      <c r="O48" s="96">
        <f t="shared" si="3"/>
        <v>32.5</v>
      </c>
      <c r="P48" s="122">
        <v>92.5</v>
      </c>
      <c r="Q48" s="87"/>
      <c r="R48" s="96">
        <f t="shared" si="4"/>
        <v>46.25</v>
      </c>
      <c r="S48" s="85"/>
      <c r="T48" s="88">
        <f t="shared" si="5"/>
        <v>44.232</v>
      </c>
      <c r="U48" s="124">
        <f t="shared" si="6"/>
        <v>44.232</v>
      </c>
      <c r="V48" s="125" t="str">
        <f t="shared" si="7"/>
        <v>E</v>
      </c>
      <c r="W48" s="85" t="s">
        <v>39</v>
      </c>
      <c r="X48" s="87">
        <v>0.0</v>
      </c>
      <c r="Y48" s="88">
        <f>IF(T13&gt;0,((E48/T13)*((E13/U13)*100))+((H48/T13)*((H13/U13)*100))+((K48/T13)*((K13/U13)*100))+((L48/T13)*((L13/U13)*100))+((O48/T13)*((O13/U13)*100))+(IF((R48/T13)*((R13/U13)*100)&gt;(S48/T13)*((R13/U13)*100),(R48/T13)*((R13/U13)*100),(S48/T13)*((R13/U13)*100))))</f>
        <v>44.232</v>
      </c>
      <c r="Z48" s="59"/>
    </row>
    <row r="49" ht="14.25" customHeight="1">
      <c r="A49" s="2"/>
      <c r="B49" s="5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3"/>
    </row>
    <row r="50" ht="12.75" customHeight="1">
      <c r="A50" s="2"/>
      <c r="B50" s="2"/>
      <c r="C50" s="2"/>
      <c r="D50" s="53" t="s">
        <v>99</v>
      </c>
      <c r="E50" s="53" t="s">
        <v>100</v>
      </c>
      <c r="F50" s="115" t="s">
        <v>101</v>
      </c>
      <c r="G50" s="116"/>
      <c r="H50" s="2"/>
      <c r="I50" s="54"/>
      <c r="J50" s="54"/>
      <c r="K50" s="2"/>
      <c r="L50" s="2"/>
      <c r="M50" s="2"/>
      <c r="N50" s="2"/>
      <c r="O50" s="2"/>
      <c r="P50" s="2"/>
      <c r="Q50" s="2"/>
      <c r="R50" s="54"/>
      <c r="S50" s="54"/>
      <c r="T50" s="54"/>
      <c r="U50" s="2"/>
      <c r="V50" s="2"/>
      <c r="W50" s="2"/>
      <c r="X50" s="2"/>
      <c r="Y50" s="3"/>
      <c r="Z50" s="2"/>
    </row>
    <row r="51" ht="12.75" customHeight="1">
      <c r="A51" s="2"/>
      <c r="B51" s="2"/>
      <c r="C51" s="2"/>
      <c r="D51" s="55" t="s">
        <v>102</v>
      </c>
      <c r="E51" s="55">
        <f>COUNTIF(V14:V48,"A")</f>
        <v>0</v>
      </c>
      <c r="F51" s="117">
        <f t="shared" ref="F51:F58" si="8">E51/$A$48</f>
        <v>0</v>
      </c>
      <c r="G51" s="116"/>
      <c r="H51" s="2"/>
      <c r="I51" s="118"/>
      <c r="J51" s="118"/>
      <c r="K51" s="2"/>
      <c r="L51" s="2"/>
      <c r="M51" s="2"/>
      <c r="N51" s="2"/>
      <c r="O51" s="2"/>
      <c r="P51" s="2"/>
      <c r="Q51" s="2"/>
      <c r="R51" s="57"/>
      <c r="S51" s="57"/>
      <c r="T51" s="57"/>
      <c r="U51" s="2"/>
      <c r="V51" s="2"/>
      <c r="W51" s="2"/>
      <c r="X51" s="2"/>
      <c r="Y51" s="3"/>
      <c r="Z51" s="2"/>
    </row>
    <row r="52" ht="12.75" customHeight="1">
      <c r="A52" s="2"/>
      <c r="B52" s="2"/>
      <c r="C52" s="2"/>
      <c r="D52" s="55" t="s">
        <v>103</v>
      </c>
      <c r="E52" s="55">
        <f>COUNTIF(V14:V48,"AB")</f>
        <v>0</v>
      </c>
      <c r="F52" s="117">
        <f t="shared" si="8"/>
        <v>0</v>
      </c>
      <c r="G52" s="116"/>
      <c r="H52" s="2"/>
      <c r="I52" s="118"/>
      <c r="J52" s="118"/>
      <c r="K52" s="2"/>
      <c r="L52" s="2"/>
      <c r="M52" s="2"/>
      <c r="N52" s="2"/>
      <c r="O52" s="2"/>
      <c r="P52" s="2"/>
      <c r="Q52" s="2"/>
      <c r="R52" s="57"/>
      <c r="S52" s="57"/>
      <c r="T52" s="57"/>
      <c r="U52" s="2"/>
      <c r="V52" s="2"/>
      <c r="W52" s="2"/>
      <c r="X52" s="2"/>
      <c r="Y52" s="3"/>
      <c r="Z52" s="2"/>
    </row>
    <row r="53" ht="12.75" customHeight="1">
      <c r="A53" s="2"/>
      <c r="B53" s="2"/>
      <c r="C53" s="2"/>
      <c r="D53" s="55" t="s">
        <v>104</v>
      </c>
      <c r="E53" s="55">
        <f>COUNTIF(V14:V48,"B")</f>
        <v>0</v>
      </c>
      <c r="F53" s="117">
        <f t="shared" si="8"/>
        <v>0</v>
      </c>
      <c r="G53" s="116"/>
      <c r="H53" s="2"/>
      <c r="I53" s="118"/>
      <c r="J53" s="118"/>
      <c r="K53" s="2"/>
      <c r="L53" s="2"/>
      <c r="M53" s="2"/>
      <c r="N53" s="2"/>
      <c r="O53" s="2"/>
      <c r="P53" s="2"/>
      <c r="Q53" s="2"/>
      <c r="R53" s="57"/>
      <c r="S53" s="57"/>
      <c r="T53" s="57"/>
      <c r="U53" s="2"/>
      <c r="V53" s="2"/>
      <c r="W53" s="2"/>
      <c r="X53" s="2"/>
      <c r="Y53" s="3"/>
      <c r="Z53" s="2"/>
    </row>
    <row r="54" ht="12.75" customHeight="1">
      <c r="A54" s="2"/>
      <c r="B54" s="2"/>
      <c r="C54" s="2"/>
      <c r="D54" s="55" t="s">
        <v>105</v>
      </c>
      <c r="E54" s="55">
        <f>COUNTIF(V14:V48,"BC")</f>
        <v>0</v>
      </c>
      <c r="F54" s="117">
        <f t="shared" si="8"/>
        <v>0</v>
      </c>
      <c r="G54" s="116"/>
      <c r="H54" s="2"/>
      <c r="I54" s="118"/>
      <c r="J54" s="118"/>
      <c r="K54" s="2"/>
      <c r="L54" s="2"/>
      <c r="M54" s="2"/>
      <c r="N54" s="2"/>
      <c r="O54" s="2"/>
      <c r="P54" s="2"/>
      <c r="Q54" s="2"/>
      <c r="R54" s="57"/>
      <c r="S54" s="57"/>
      <c r="T54" s="57"/>
      <c r="U54" s="2"/>
      <c r="V54" s="2"/>
      <c r="W54" s="2"/>
      <c r="X54" s="2"/>
      <c r="Y54" s="3"/>
      <c r="Z54" s="2"/>
    </row>
    <row r="55" ht="12.75" customHeight="1">
      <c r="A55" s="2"/>
      <c r="B55" s="2"/>
      <c r="C55" s="2"/>
      <c r="D55" s="55" t="s">
        <v>106</v>
      </c>
      <c r="E55" s="55">
        <f>COUNTIF(V14:V48,"C")</f>
        <v>0</v>
      </c>
      <c r="F55" s="117">
        <f t="shared" si="8"/>
        <v>0</v>
      </c>
      <c r="G55" s="116"/>
      <c r="H55" s="2"/>
      <c r="I55" s="118"/>
      <c r="J55" s="118"/>
      <c r="K55" s="2"/>
      <c r="L55" s="2"/>
      <c r="M55" s="2"/>
      <c r="N55" s="2"/>
      <c r="O55" s="2"/>
      <c r="P55" s="2"/>
      <c r="Q55" s="2"/>
      <c r="R55" s="57"/>
      <c r="S55" s="57"/>
      <c r="T55" s="57"/>
      <c r="U55" s="2"/>
      <c r="V55" s="2"/>
      <c r="W55" s="2"/>
      <c r="X55" s="2"/>
      <c r="Y55" s="3"/>
      <c r="Z55" s="2"/>
    </row>
    <row r="56" ht="12.75" customHeight="1">
      <c r="A56" s="2"/>
      <c r="B56" s="2"/>
      <c r="C56" s="2"/>
      <c r="D56" s="55" t="s">
        <v>107</v>
      </c>
      <c r="E56" s="55">
        <f>COUNTIF(V14:V48,"D")</f>
        <v>0</v>
      </c>
      <c r="F56" s="117">
        <f t="shared" si="8"/>
        <v>0</v>
      </c>
      <c r="G56" s="116"/>
      <c r="H56" s="2"/>
      <c r="I56" s="118"/>
      <c r="J56" s="118"/>
      <c r="K56" s="2"/>
      <c r="L56" s="2"/>
      <c r="M56" s="2"/>
      <c r="N56" s="2"/>
      <c r="O56" s="2"/>
      <c r="P56" s="2"/>
      <c r="Q56" s="2"/>
      <c r="R56" s="57"/>
      <c r="S56" s="57"/>
      <c r="T56" s="57"/>
      <c r="U56" s="2"/>
      <c r="V56" s="2"/>
      <c r="W56" s="2"/>
      <c r="X56" s="2"/>
      <c r="Y56" s="3"/>
      <c r="Z56" s="2"/>
    </row>
    <row r="57" ht="12.75" customHeight="1">
      <c r="A57" s="2"/>
      <c r="B57" s="2"/>
      <c r="C57" s="2"/>
      <c r="D57" s="55" t="s">
        <v>108</v>
      </c>
      <c r="E57" s="55">
        <f>COUNTIF(V14:V48,"E")</f>
        <v>35</v>
      </c>
      <c r="F57" s="117">
        <f t="shared" si="8"/>
        <v>1</v>
      </c>
      <c r="G57" s="116"/>
      <c r="H57" s="2"/>
      <c r="I57" s="118"/>
      <c r="J57" s="118"/>
      <c r="K57" s="2"/>
      <c r="L57" s="2"/>
      <c r="M57" s="2"/>
      <c r="N57" s="2"/>
      <c r="O57" s="2"/>
      <c r="P57" s="2"/>
      <c r="Q57" s="2"/>
      <c r="R57" s="57"/>
      <c r="S57" s="57"/>
      <c r="T57" s="57"/>
      <c r="U57" s="2"/>
      <c r="V57" s="2"/>
      <c r="W57" s="2"/>
      <c r="X57" s="2"/>
      <c r="Y57" s="3"/>
      <c r="Z57" s="2"/>
    </row>
    <row r="58" ht="12.75" customHeight="1">
      <c r="A58" s="2"/>
      <c r="B58" s="2"/>
      <c r="C58" s="2"/>
      <c r="D58" s="58" t="s">
        <v>109</v>
      </c>
      <c r="E58" s="55">
        <f>SUM(E51:E57)</f>
        <v>35</v>
      </c>
      <c r="F58" s="117">
        <f t="shared" si="8"/>
        <v>1</v>
      </c>
      <c r="G58" s="116"/>
      <c r="H58" s="2"/>
      <c r="I58" s="118"/>
      <c r="J58" s="118"/>
      <c r="K58" s="2"/>
      <c r="L58" s="2"/>
      <c r="M58" s="2"/>
      <c r="N58" s="2"/>
      <c r="O58" s="2"/>
      <c r="P58" s="2"/>
      <c r="Q58" s="2"/>
      <c r="R58" s="57"/>
      <c r="S58" s="57"/>
      <c r="T58" s="57"/>
      <c r="U58" s="2"/>
      <c r="V58" s="2"/>
      <c r="W58" s="2"/>
      <c r="X58" s="2"/>
      <c r="Y58" s="3"/>
      <c r="Z58" s="2"/>
    </row>
    <row r="59" ht="21.75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60"/>
      <c r="L59" s="60"/>
      <c r="M59" s="60"/>
      <c r="N59" s="60"/>
      <c r="O59" s="2" t="s">
        <v>110</v>
      </c>
      <c r="P59" s="2"/>
      <c r="Q59" s="2"/>
      <c r="R59" s="57"/>
      <c r="S59" s="57"/>
      <c r="T59" s="57"/>
      <c r="U59" s="59"/>
      <c r="V59" s="59"/>
      <c r="W59" s="59"/>
      <c r="X59" s="59"/>
      <c r="Y59" s="62"/>
      <c r="Z59" s="59"/>
    </row>
    <row r="60" ht="12.75" customHeight="1">
      <c r="A60" s="59"/>
      <c r="B60" s="59"/>
      <c r="C60" s="59"/>
      <c r="D60" s="63"/>
      <c r="E60" s="60"/>
      <c r="F60" s="60"/>
      <c r="G60" s="60"/>
      <c r="H60" s="61"/>
      <c r="I60" s="61"/>
      <c r="J60" s="61"/>
      <c r="K60" s="59"/>
      <c r="L60" s="59"/>
      <c r="M60" s="59"/>
      <c r="N60" s="59"/>
      <c r="O60" s="2" t="s">
        <v>111</v>
      </c>
      <c r="P60" s="2"/>
      <c r="Q60" s="2"/>
      <c r="R60" s="2"/>
      <c r="S60" s="2"/>
      <c r="T60" s="2"/>
      <c r="U60" s="59"/>
      <c r="V60" s="59"/>
      <c r="W60" s="59"/>
      <c r="X60" s="59"/>
      <c r="Y60" s="62"/>
      <c r="Z60" s="59"/>
    </row>
    <row r="61" ht="12.75" customHeight="1">
      <c r="A61" s="59"/>
      <c r="B61" s="59"/>
      <c r="C61" s="59"/>
      <c r="D61" s="63"/>
      <c r="E61" s="60"/>
      <c r="F61" s="60"/>
      <c r="G61" s="60"/>
      <c r="H61" s="61"/>
      <c r="I61" s="61"/>
      <c r="J61" s="61"/>
      <c r="K61" s="59"/>
      <c r="L61" s="59"/>
      <c r="M61" s="59"/>
      <c r="N61" s="59"/>
      <c r="O61" s="2"/>
      <c r="P61" s="2"/>
      <c r="Q61" s="2"/>
      <c r="R61" s="2"/>
      <c r="S61" s="2"/>
      <c r="T61" s="2"/>
      <c r="U61" s="59"/>
      <c r="V61" s="59"/>
      <c r="W61" s="59"/>
      <c r="X61" s="59"/>
      <c r="Y61" s="62"/>
      <c r="Z61" s="59"/>
    </row>
    <row r="62" ht="12.75" customHeight="1">
      <c r="A62" s="59"/>
      <c r="B62" s="59"/>
      <c r="C62" s="59"/>
      <c r="D62" s="63"/>
      <c r="E62" s="60"/>
      <c r="F62" s="60"/>
      <c r="G62" s="60"/>
      <c r="H62" s="61"/>
      <c r="I62" s="61"/>
      <c r="J62" s="61"/>
      <c r="K62" s="59"/>
      <c r="L62" s="59"/>
      <c r="M62" s="59"/>
      <c r="N62" s="59"/>
      <c r="O62" s="2"/>
      <c r="P62" s="2"/>
      <c r="Q62" s="2"/>
      <c r="R62" s="2"/>
      <c r="S62" s="2"/>
      <c r="T62" s="2"/>
      <c r="U62" s="59"/>
      <c r="V62" s="59"/>
      <c r="W62" s="59"/>
      <c r="X62" s="59"/>
      <c r="Y62" s="62"/>
      <c r="Z62" s="59"/>
    </row>
    <row r="63" ht="12.75" customHeigh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2"/>
      <c r="P63" s="2"/>
      <c r="Q63" s="2"/>
      <c r="R63" s="2"/>
      <c r="S63" s="2"/>
      <c r="T63" s="2"/>
      <c r="U63" s="59"/>
      <c r="V63" s="59"/>
      <c r="W63" s="59"/>
      <c r="X63" s="59"/>
      <c r="Y63" s="62"/>
      <c r="Z63" s="59"/>
    </row>
    <row r="64" ht="12.75" customHeight="1">
      <c r="A64" s="59" t="s">
        <v>175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2" t="s">
        <v>176</v>
      </c>
      <c r="P64" s="2"/>
      <c r="Q64" s="2"/>
      <c r="R64" s="2"/>
      <c r="S64" s="2"/>
      <c r="T64" s="2"/>
      <c r="U64" s="59"/>
      <c r="V64" s="59"/>
      <c r="W64" s="59"/>
      <c r="X64" s="59"/>
      <c r="Y64" s="62"/>
      <c r="Z64" s="59"/>
    </row>
    <row r="65" ht="12.75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62"/>
      <c r="Z65" s="59"/>
    </row>
    <row r="66" ht="12.75" customHeight="1"/>
    <row r="67" ht="12.75" customHeight="1">
      <c r="J67" s="128">
        <v>37.0</v>
      </c>
    </row>
    <row r="68" ht="12.75" customHeight="1">
      <c r="J68" s="128">
        <v>35.0</v>
      </c>
    </row>
    <row r="69" ht="12.75" customHeight="1"/>
    <row r="70" ht="12.75" customHeight="1">
      <c r="J70" s="129">
        <f>SUM(J67:J69)</f>
        <v>72</v>
      </c>
    </row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F12:H12"/>
    <mergeCell ref="I12:K12"/>
    <mergeCell ref="A13:D13"/>
    <mergeCell ref="M12:O12"/>
    <mergeCell ref="P12:R12"/>
    <mergeCell ref="A11:A12"/>
    <mergeCell ref="B11:B12"/>
    <mergeCell ref="C11:C12"/>
    <mergeCell ref="D11:D12"/>
    <mergeCell ref="E11:O11"/>
    <mergeCell ref="R11:T11"/>
    <mergeCell ref="U11:V11"/>
  </mergeCells>
  <printOptions/>
  <pageMargins bottom="0.1968503937007874" footer="0.0" header="0.0" left="0.5118110236220472" right="0.31496062992125984" top="0.35433070866141736"/>
  <pageSetup paperSize="9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12.71"/>
    <col customWidth="1" min="3" max="3" width="1.71"/>
    <col customWidth="1" min="4" max="4" width="37.43"/>
    <col customWidth="1" min="5" max="5" width="7.71"/>
    <col customWidth="1" min="6" max="6" width="8.0"/>
    <col customWidth="1" min="7" max="7" width="7.0"/>
    <col customWidth="1" min="8" max="8" width="10.57"/>
    <col customWidth="1" min="9" max="9" width="7.14"/>
    <col customWidth="1" min="10" max="10" width="7.29"/>
    <col customWidth="1" min="11" max="11" width="0.43"/>
    <col customWidth="1" min="12" max="12" width="10.14"/>
    <col customWidth="1" min="13" max="14" width="8.71"/>
    <col customWidth="1" min="15" max="15" width="2.14"/>
    <col customWidth="1" min="16" max="16" width="7.29"/>
    <col customWidth="1" min="17" max="17" width="7.14"/>
    <col customWidth="1" min="18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ht="12.0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ht="14.25" customHeight="1">
      <c r="A3" s="4" t="s">
        <v>1</v>
      </c>
      <c r="B3" s="2"/>
      <c r="C3" s="4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ht="14.25" customHeight="1">
      <c r="A4" s="4" t="s">
        <v>4</v>
      </c>
      <c r="B4" s="2"/>
      <c r="C4" s="4" t="s">
        <v>2</v>
      </c>
      <c r="D4" s="8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ht="14.25" customHeight="1">
      <c r="A5" s="4" t="s">
        <v>6</v>
      </c>
      <c r="B5" s="2"/>
      <c r="C5" s="4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ht="14.25" customHeight="1">
      <c r="A6" s="4" t="s">
        <v>8</v>
      </c>
      <c r="B6" s="2"/>
      <c r="C6" s="4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ht="14.25" customHeight="1">
      <c r="A7" s="4" t="s">
        <v>10</v>
      </c>
      <c r="B7" s="2"/>
      <c r="C7" s="4" t="s">
        <v>2</v>
      </c>
      <c r="D7" s="8" t="s">
        <v>11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ht="14.25" customHeight="1">
      <c r="A8" s="4" t="s">
        <v>12</v>
      </c>
      <c r="B8" s="2"/>
      <c r="C8" s="4" t="s">
        <v>2</v>
      </c>
      <c r="D8" s="9" t="s">
        <v>178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ht="14.25" customHeight="1">
      <c r="A9" s="4" t="s">
        <v>14</v>
      </c>
      <c r="B9" s="2"/>
      <c r="C9" s="4" t="s">
        <v>2</v>
      </c>
      <c r="D9" s="9" t="s">
        <v>179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ht="14.2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2"/>
      <c r="Q10" s="3"/>
    </row>
    <row r="11" ht="21.0" customHeight="1">
      <c r="A11" s="12" t="s">
        <v>17</v>
      </c>
      <c r="B11" s="12" t="s">
        <v>18</v>
      </c>
      <c r="C11" s="12" t="s">
        <v>19</v>
      </c>
      <c r="D11" s="13" t="s">
        <v>20</v>
      </c>
      <c r="E11" s="14" t="s">
        <v>21</v>
      </c>
      <c r="F11" s="15"/>
      <c r="G11" s="15"/>
      <c r="H11" s="15"/>
      <c r="I11" s="16"/>
      <c r="J11" s="17" t="s">
        <v>22</v>
      </c>
      <c r="K11" s="18"/>
      <c r="L11" s="19"/>
      <c r="M11" s="20" t="s">
        <v>23</v>
      </c>
      <c r="N11" s="21"/>
      <c r="O11" s="22"/>
      <c r="P11" s="22"/>
      <c r="Q11" s="23"/>
      <c r="R11" s="24"/>
      <c r="S11" s="24"/>
      <c r="T11" s="24"/>
      <c r="U11" s="24"/>
      <c r="V11" s="24"/>
      <c r="W11" s="24"/>
      <c r="X11" s="24"/>
      <c r="Y11" s="24"/>
      <c r="Z11" s="24"/>
    </row>
    <row r="12" ht="25.5" customHeight="1">
      <c r="A12" s="25"/>
      <c r="B12" s="25"/>
      <c r="C12" s="25"/>
      <c r="D12" s="26"/>
      <c r="E12" s="27" t="s">
        <v>24</v>
      </c>
      <c r="F12" s="28" t="s">
        <v>25</v>
      </c>
      <c r="G12" s="28" t="s">
        <v>26</v>
      </c>
      <c r="H12" s="27" t="s">
        <v>27</v>
      </c>
      <c r="I12" s="27" t="s">
        <v>28</v>
      </c>
      <c r="J12" s="28" t="s">
        <v>29</v>
      </c>
      <c r="K12" s="29" t="s">
        <v>30</v>
      </c>
      <c r="L12" s="30" t="s">
        <v>31</v>
      </c>
      <c r="M12" s="31" t="s">
        <v>32</v>
      </c>
      <c r="N12" s="31" t="s">
        <v>33</v>
      </c>
      <c r="O12" s="22"/>
      <c r="P12" s="22"/>
      <c r="Q12" s="23"/>
      <c r="R12" s="24"/>
      <c r="S12" s="24"/>
      <c r="T12" s="24"/>
      <c r="U12" s="24"/>
      <c r="V12" s="24"/>
      <c r="W12" s="24"/>
      <c r="X12" s="24"/>
      <c r="Y12" s="24"/>
      <c r="Z12" s="24"/>
    </row>
    <row r="13" ht="14.25" customHeight="1">
      <c r="A13" s="32" t="s">
        <v>34</v>
      </c>
      <c r="B13" s="15"/>
      <c r="C13" s="15"/>
      <c r="D13" s="16"/>
      <c r="E13" s="33">
        <v>10.0</v>
      </c>
      <c r="F13" s="33">
        <v>20.0</v>
      </c>
      <c r="G13" s="33">
        <v>20.0</v>
      </c>
      <c r="H13" s="33">
        <v>100.0</v>
      </c>
      <c r="I13" s="33">
        <v>50.0</v>
      </c>
      <c r="J13" s="33"/>
      <c r="K13" s="34"/>
      <c r="L13" s="35">
        <v>100.0</v>
      </c>
      <c r="M13" s="33">
        <f>INT(E13)+INT(F13)+INT(G13)+INT(H13)+INT(I13)+INT(J13)</f>
        <v>200</v>
      </c>
      <c r="N13" s="33"/>
      <c r="O13" s="34"/>
      <c r="P13" s="36" t="s">
        <v>35</v>
      </c>
      <c r="Q13" s="37" t="s">
        <v>36</v>
      </c>
      <c r="R13" s="38"/>
      <c r="S13" s="38"/>
      <c r="T13" s="38"/>
      <c r="U13" s="38"/>
      <c r="V13" s="38"/>
      <c r="W13" s="38"/>
      <c r="X13" s="38"/>
      <c r="Y13" s="38"/>
      <c r="Z13" s="38"/>
    </row>
    <row r="14" ht="24.0" customHeight="1">
      <c r="A14" s="39" t="s">
        <v>37</v>
      </c>
      <c r="B14" s="40">
        <v>2.11200301E8</v>
      </c>
      <c r="C14" s="41"/>
      <c r="D14" s="42" t="s">
        <v>170</v>
      </c>
      <c r="E14" s="130"/>
      <c r="F14" s="45"/>
      <c r="G14" s="45"/>
      <c r="H14" s="45"/>
      <c r="I14" s="45"/>
      <c r="J14" s="45"/>
      <c r="K14" s="46"/>
      <c r="L14" s="47">
        <f t="shared" ref="L14:L46" si="1">IF(INT(Q14)=0,P14,IF(INT(P14)&gt;INT(Q14),P14,Q14))</f>
        <v>0</v>
      </c>
      <c r="M14" s="48">
        <f t="shared" ref="M14:M46" si="2">L14</f>
        <v>0</v>
      </c>
      <c r="N14" s="49" t="str">
        <f t="shared" ref="N14:N46" si="3">IF(M14&gt;=80,"A",IF(M14&gt;=75,"AB",IF(M14&gt;=70,"B",IF(M14&gt;=65,"BC",IF(M14&gt;=60,"C",IF(M14&gt;=50,"D","E"))))))</f>
        <v>E</v>
      </c>
      <c r="O14" s="46" t="s">
        <v>39</v>
      </c>
      <c r="P14" s="45">
        <v>0.0</v>
      </c>
      <c r="Q14" s="47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0</v>
      </c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39" t="s">
        <v>40</v>
      </c>
      <c r="B15" s="40">
        <v>2.21200335E8</v>
      </c>
      <c r="C15" s="41"/>
      <c r="D15" s="42" t="s">
        <v>38</v>
      </c>
      <c r="E15" s="130"/>
      <c r="F15" s="45"/>
      <c r="G15" s="45"/>
      <c r="H15" s="45"/>
      <c r="I15" s="45"/>
      <c r="J15" s="45"/>
      <c r="K15" s="46"/>
      <c r="L15" s="47">
        <f t="shared" si="1"/>
        <v>0</v>
      </c>
      <c r="M15" s="48">
        <f t="shared" si="2"/>
        <v>0</v>
      </c>
      <c r="N15" s="49" t="str">
        <f t="shared" si="3"/>
        <v>E</v>
      </c>
      <c r="O15" s="46" t="s">
        <v>39</v>
      </c>
      <c r="P15" s="45">
        <v>0.0</v>
      </c>
      <c r="Q15" s="47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0</v>
      </c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39" t="s">
        <v>42</v>
      </c>
      <c r="B16" s="40">
        <v>2.21200336E8</v>
      </c>
      <c r="C16" s="41"/>
      <c r="D16" s="42" t="s">
        <v>41</v>
      </c>
      <c r="E16" s="130"/>
      <c r="F16" s="45"/>
      <c r="G16" s="45"/>
      <c r="H16" s="45"/>
      <c r="I16" s="45"/>
      <c r="J16" s="45"/>
      <c r="K16" s="46"/>
      <c r="L16" s="47">
        <f t="shared" si="1"/>
        <v>0</v>
      </c>
      <c r="M16" s="48">
        <f t="shared" si="2"/>
        <v>0</v>
      </c>
      <c r="N16" s="49" t="str">
        <f t="shared" si="3"/>
        <v>E</v>
      </c>
      <c r="O16" s="46" t="s">
        <v>39</v>
      </c>
      <c r="P16" s="45">
        <v>0.0</v>
      </c>
      <c r="Q16" s="47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0</v>
      </c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39" t="s">
        <v>44</v>
      </c>
      <c r="B17" s="40">
        <v>2.21200337E8</v>
      </c>
      <c r="C17" s="41"/>
      <c r="D17" s="42" t="s">
        <v>43</v>
      </c>
      <c r="E17" s="130"/>
      <c r="F17" s="45"/>
      <c r="G17" s="45"/>
      <c r="H17" s="45"/>
      <c r="I17" s="45"/>
      <c r="J17" s="45"/>
      <c r="K17" s="46"/>
      <c r="L17" s="47">
        <f t="shared" si="1"/>
        <v>0</v>
      </c>
      <c r="M17" s="48">
        <f t="shared" si="2"/>
        <v>0</v>
      </c>
      <c r="N17" s="49" t="str">
        <f t="shared" si="3"/>
        <v>E</v>
      </c>
      <c r="O17" s="46" t="s">
        <v>39</v>
      </c>
      <c r="P17" s="45">
        <v>0.0</v>
      </c>
      <c r="Q17" s="47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0</v>
      </c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39" t="s">
        <v>46</v>
      </c>
      <c r="B18" s="40">
        <v>2.21200338E8</v>
      </c>
      <c r="C18" s="41"/>
      <c r="D18" s="42" t="s">
        <v>45</v>
      </c>
      <c r="E18" s="130"/>
      <c r="F18" s="45"/>
      <c r="G18" s="45"/>
      <c r="H18" s="45"/>
      <c r="I18" s="45"/>
      <c r="J18" s="45"/>
      <c r="K18" s="46"/>
      <c r="L18" s="47">
        <f t="shared" si="1"/>
        <v>0</v>
      </c>
      <c r="M18" s="48">
        <f t="shared" si="2"/>
        <v>0</v>
      </c>
      <c r="N18" s="49" t="str">
        <f t="shared" si="3"/>
        <v>E</v>
      </c>
      <c r="O18" s="46" t="s">
        <v>39</v>
      </c>
      <c r="P18" s="45">
        <v>0.0</v>
      </c>
      <c r="Q18" s="47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0</v>
      </c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39" t="s">
        <v>5</v>
      </c>
      <c r="B19" s="40">
        <v>2.21200339E8</v>
      </c>
      <c r="C19" s="41"/>
      <c r="D19" s="42" t="s">
        <v>47</v>
      </c>
      <c r="E19" s="130"/>
      <c r="F19" s="45"/>
      <c r="G19" s="45"/>
      <c r="H19" s="45"/>
      <c r="I19" s="45"/>
      <c r="J19" s="45"/>
      <c r="K19" s="46"/>
      <c r="L19" s="47">
        <f t="shared" si="1"/>
        <v>0</v>
      </c>
      <c r="M19" s="48">
        <f t="shared" si="2"/>
        <v>0</v>
      </c>
      <c r="N19" s="49" t="str">
        <f t="shared" si="3"/>
        <v>E</v>
      </c>
      <c r="O19" s="46" t="s">
        <v>39</v>
      </c>
      <c r="P19" s="45">
        <v>0.0</v>
      </c>
      <c r="Q19" s="47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0</v>
      </c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39" t="s">
        <v>49</v>
      </c>
      <c r="B20" s="40">
        <v>2.2120034E8</v>
      </c>
      <c r="C20" s="41"/>
      <c r="D20" s="42" t="s">
        <v>48</v>
      </c>
      <c r="E20" s="130"/>
      <c r="F20" s="45"/>
      <c r="G20" s="45"/>
      <c r="H20" s="45"/>
      <c r="I20" s="45"/>
      <c r="J20" s="45"/>
      <c r="K20" s="46"/>
      <c r="L20" s="47">
        <f t="shared" si="1"/>
        <v>0</v>
      </c>
      <c r="M20" s="48">
        <f t="shared" si="2"/>
        <v>0</v>
      </c>
      <c r="N20" s="49" t="str">
        <f t="shared" si="3"/>
        <v>E</v>
      </c>
      <c r="O20" s="46" t="s">
        <v>39</v>
      </c>
      <c r="P20" s="45">
        <v>0.0</v>
      </c>
      <c r="Q20" s="47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0</v>
      </c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39" t="s">
        <v>51</v>
      </c>
      <c r="B21" s="40">
        <v>2.21200342E8</v>
      </c>
      <c r="C21" s="41"/>
      <c r="D21" s="42" t="s">
        <v>50</v>
      </c>
      <c r="E21" s="130"/>
      <c r="F21" s="45"/>
      <c r="G21" s="45"/>
      <c r="H21" s="45"/>
      <c r="I21" s="45"/>
      <c r="J21" s="45"/>
      <c r="K21" s="46"/>
      <c r="L21" s="47">
        <f t="shared" si="1"/>
        <v>0</v>
      </c>
      <c r="M21" s="48">
        <f t="shared" si="2"/>
        <v>0</v>
      </c>
      <c r="N21" s="49" t="str">
        <f t="shared" si="3"/>
        <v>E</v>
      </c>
      <c r="O21" s="46" t="s">
        <v>39</v>
      </c>
      <c r="P21" s="45">
        <v>0.0</v>
      </c>
      <c r="Q21" s="47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0</v>
      </c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39" t="s">
        <v>53</v>
      </c>
      <c r="B22" s="40">
        <v>2.21200344E8</v>
      </c>
      <c r="C22" s="41"/>
      <c r="D22" s="42" t="s">
        <v>52</v>
      </c>
      <c r="E22" s="130"/>
      <c r="F22" s="45"/>
      <c r="G22" s="45"/>
      <c r="H22" s="45"/>
      <c r="I22" s="45"/>
      <c r="J22" s="45"/>
      <c r="K22" s="46"/>
      <c r="L22" s="47">
        <f t="shared" si="1"/>
        <v>0</v>
      </c>
      <c r="M22" s="48">
        <f t="shared" si="2"/>
        <v>0</v>
      </c>
      <c r="N22" s="49" t="str">
        <f t="shared" si="3"/>
        <v>E</v>
      </c>
      <c r="O22" s="46" t="s">
        <v>39</v>
      </c>
      <c r="P22" s="45">
        <v>0.0</v>
      </c>
      <c r="Q22" s="47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0</v>
      </c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39" t="s">
        <v>55</v>
      </c>
      <c r="B23" s="40">
        <v>2.21200346E8</v>
      </c>
      <c r="C23" s="41"/>
      <c r="D23" s="42" t="s">
        <v>54</v>
      </c>
      <c r="E23" s="130"/>
      <c r="F23" s="45"/>
      <c r="G23" s="45"/>
      <c r="H23" s="45"/>
      <c r="I23" s="45"/>
      <c r="J23" s="45"/>
      <c r="K23" s="46"/>
      <c r="L23" s="47">
        <f t="shared" si="1"/>
        <v>0</v>
      </c>
      <c r="M23" s="48">
        <f t="shared" si="2"/>
        <v>0</v>
      </c>
      <c r="N23" s="49" t="str">
        <f t="shared" si="3"/>
        <v>E</v>
      </c>
      <c r="O23" s="46" t="s">
        <v>39</v>
      </c>
      <c r="P23" s="45">
        <v>0.0</v>
      </c>
      <c r="Q23" s="47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0</v>
      </c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39" t="s">
        <v>57</v>
      </c>
      <c r="B24" s="40">
        <v>2.21200348E8</v>
      </c>
      <c r="C24" s="41"/>
      <c r="D24" s="42" t="s">
        <v>56</v>
      </c>
      <c r="E24" s="130"/>
      <c r="F24" s="45"/>
      <c r="G24" s="45"/>
      <c r="H24" s="45"/>
      <c r="I24" s="45"/>
      <c r="J24" s="45"/>
      <c r="K24" s="46"/>
      <c r="L24" s="47">
        <f t="shared" si="1"/>
        <v>0</v>
      </c>
      <c r="M24" s="48">
        <f t="shared" si="2"/>
        <v>0</v>
      </c>
      <c r="N24" s="49" t="str">
        <f t="shared" si="3"/>
        <v>E</v>
      </c>
      <c r="O24" s="46" t="s">
        <v>39</v>
      </c>
      <c r="P24" s="45">
        <v>0.0</v>
      </c>
      <c r="Q24" s="47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0</v>
      </c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39" t="s">
        <v>59</v>
      </c>
      <c r="B25" s="40">
        <v>2.21200349E8</v>
      </c>
      <c r="C25" s="41"/>
      <c r="D25" s="42" t="s">
        <v>58</v>
      </c>
      <c r="E25" s="130"/>
      <c r="F25" s="45"/>
      <c r="G25" s="45"/>
      <c r="H25" s="45"/>
      <c r="I25" s="45"/>
      <c r="J25" s="45"/>
      <c r="K25" s="46"/>
      <c r="L25" s="47">
        <f t="shared" si="1"/>
        <v>0</v>
      </c>
      <c r="M25" s="48">
        <f t="shared" si="2"/>
        <v>0</v>
      </c>
      <c r="N25" s="49" t="str">
        <f t="shared" si="3"/>
        <v>E</v>
      </c>
      <c r="O25" s="46" t="s">
        <v>39</v>
      </c>
      <c r="P25" s="45">
        <v>0.0</v>
      </c>
      <c r="Q25" s="47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0</v>
      </c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39" t="s">
        <v>61</v>
      </c>
      <c r="B26" s="40">
        <v>2.21200351E8</v>
      </c>
      <c r="C26" s="41"/>
      <c r="D26" s="42" t="s">
        <v>172</v>
      </c>
      <c r="E26" s="130"/>
      <c r="F26" s="45"/>
      <c r="G26" s="45"/>
      <c r="H26" s="45"/>
      <c r="I26" s="45"/>
      <c r="J26" s="45"/>
      <c r="K26" s="46"/>
      <c r="L26" s="47">
        <f t="shared" si="1"/>
        <v>0</v>
      </c>
      <c r="M26" s="48">
        <f t="shared" si="2"/>
        <v>0</v>
      </c>
      <c r="N26" s="49" t="str">
        <f t="shared" si="3"/>
        <v>E</v>
      </c>
      <c r="O26" s="46" t="s">
        <v>39</v>
      </c>
      <c r="P26" s="45">
        <v>0.0</v>
      </c>
      <c r="Q26" s="47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0</v>
      </c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39" t="s">
        <v>63</v>
      </c>
      <c r="B27" s="40">
        <v>2.21200352E8</v>
      </c>
      <c r="C27" s="41"/>
      <c r="D27" s="42" t="s">
        <v>60</v>
      </c>
      <c r="E27" s="130"/>
      <c r="F27" s="45"/>
      <c r="G27" s="45"/>
      <c r="H27" s="45"/>
      <c r="I27" s="45"/>
      <c r="J27" s="45"/>
      <c r="K27" s="46"/>
      <c r="L27" s="47">
        <f t="shared" si="1"/>
        <v>0</v>
      </c>
      <c r="M27" s="48">
        <f t="shared" si="2"/>
        <v>0</v>
      </c>
      <c r="N27" s="49" t="str">
        <f t="shared" si="3"/>
        <v>E</v>
      </c>
      <c r="O27" s="46" t="s">
        <v>39</v>
      </c>
      <c r="P27" s="45">
        <v>0.0</v>
      </c>
      <c r="Q27" s="47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0</v>
      </c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39" t="s">
        <v>65</v>
      </c>
      <c r="B28" s="40">
        <v>2.21200353E8</v>
      </c>
      <c r="C28" s="41"/>
      <c r="D28" s="131" t="s">
        <v>62</v>
      </c>
      <c r="E28" s="132">
        <v>18.181818181818183</v>
      </c>
      <c r="F28" s="133">
        <v>50.0</v>
      </c>
      <c r="G28" s="44">
        <v>80.0</v>
      </c>
      <c r="H28" s="44">
        <v>19.0</v>
      </c>
      <c r="I28" s="44">
        <v>80.0</v>
      </c>
      <c r="J28" s="127">
        <v>19.0</v>
      </c>
      <c r="K28" s="46"/>
      <c r="L28" s="47">
        <f t="shared" si="1"/>
        <v>43.40909091</v>
      </c>
      <c r="M28" s="48">
        <f t="shared" si="2"/>
        <v>43.40909091</v>
      </c>
      <c r="N28" s="49" t="str">
        <f t="shared" si="3"/>
        <v>E</v>
      </c>
      <c r="O28" s="46" t="s">
        <v>39</v>
      </c>
      <c r="P28" s="45">
        <v>0.0</v>
      </c>
      <c r="Q28" s="47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43.40909091</v>
      </c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39" t="s">
        <v>67</v>
      </c>
      <c r="B29" s="40">
        <v>2.21200355E8</v>
      </c>
      <c r="C29" s="41"/>
      <c r="D29" s="131" t="s">
        <v>64</v>
      </c>
      <c r="E29" s="132">
        <v>100.0</v>
      </c>
      <c r="F29" s="132">
        <v>100.0</v>
      </c>
      <c r="G29" s="44">
        <v>80.0</v>
      </c>
      <c r="H29" s="44">
        <v>80.0</v>
      </c>
      <c r="I29" s="44">
        <v>80.0</v>
      </c>
      <c r="J29" s="127">
        <v>80.0</v>
      </c>
      <c r="K29" s="46"/>
      <c r="L29" s="47">
        <f t="shared" si="1"/>
        <v>83</v>
      </c>
      <c r="M29" s="48">
        <f t="shared" si="2"/>
        <v>83</v>
      </c>
      <c r="N29" s="49" t="str">
        <f t="shared" si="3"/>
        <v>A</v>
      </c>
      <c r="O29" s="46" t="s">
        <v>39</v>
      </c>
      <c r="P29" s="45">
        <v>0.0</v>
      </c>
      <c r="Q29" s="47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83</v>
      </c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39" t="s">
        <v>69</v>
      </c>
      <c r="B30" s="40">
        <v>2.21200356E8</v>
      </c>
      <c r="C30" s="41"/>
      <c r="D30" s="131" t="s">
        <v>66</v>
      </c>
      <c r="E30" s="132">
        <v>100.0</v>
      </c>
      <c r="F30" s="132">
        <v>100.0</v>
      </c>
      <c r="G30" s="44">
        <v>80.0</v>
      </c>
      <c r="H30" s="44">
        <v>80.0</v>
      </c>
      <c r="I30" s="44">
        <v>80.0</v>
      </c>
      <c r="J30" s="127">
        <v>80.0</v>
      </c>
      <c r="K30" s="46"/>
      <c r="L30" s="47">
        <f t="shared" si="1"/>
        <v>83</v>
      </c>
      <c r="M30" s="48">
        <f t="shared" si="2"/>
        <v>83</v>
      </c>
      <c r="N30" s="49" t="str">
        <f t="shared" si="3"/>
        <v>A</v>
      </c>
      <c r="O30" s="46" t="s">
        <v>39</v>
      </c>
      <c r="P30" s="45">
        <v>0.0</v>
      </c>
      <c r="Q30" s="47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83</v>
      </c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39" t="s">
        <v>71</v>
      </c>
      <c r="B31" s="40">
        <v>2.21200357E8</v>
      </c>
      <c r="C31" s="41"/>
      <c r="D31" s="131" t="s">
        <v>68</v>
      </c>
      <c r="E31" s="132">
        <v>100.0</v>
      </c>
      <c r="F31" s="132">
        <v>100.0</v>
      </c>
      <c r="G31" s="44">
        <v>80.0</v>
      </c>
      <c r="H31" s="44">
        <v>80.0</v>
      </c>
      <c r="I31" s="44">
        <v>80.0</v>
      </c>
      <c r="J31" s="127">
        <v>80.0</v>
      </c>
      <c r="K31" s="46"/>
      <c r="L31" s="47">
        <f t="shared" si="1"/>
        <v>83</v>
      </c>
      <c r="M31" s="48">
        <f t="shared" si="2"/>
        <v>83</v>
      </c>
      <c r="N31" s="49" t="str">
        <f t="shared" si="3"/>
        <v>A</v>
      </c>
      <c r="O31" s="46" t="s">
        <v>39</v>
      </c>
      <c r="P31" s="45">
        <v>0.0</v>
      </c>
      <c r="Q31" s="47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83</v>
      </c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39" t="s">
        <v>73</v>
      </c>
      <c r="B32" s="40">
        <v>2.21200358E8</v>
      </c>
      <c r="C32" s="41"/>
      <c r="D32" s="131" t="s">
        <v>70</v>
      </c>
      <c r="E32" s="132">
        <v>100.0</v>
      </c>
      <c r="F32" s="132">
        <v>100.0</v>
      </c>
      <c r="G32" s="44">
        <v>80.0</v>
      </c>
      <c r="H32" s="44">
        <v>80.0</v>
      </c>
      <c r="I32" s="44">
        <v>80.0</v>
      </c>
      <c r="J32" s="127">
        <v>80.0</v>
      </c>
      <c r="K32" s="46"/>
      <c r="L32" s="47">
        <f t="shared" si="1"/>
        <v>83</v>
      </c>
      <c r="M32" s="48">
        <f t="shared" si="2"/>
        <v>83</v>
      </c>
      <c r="N32" s="49" t="str">
        <f t="shared" si="3"/>
        <v>A</v>
      </c>
      <c r="O32" s="46" t="s">
        <v>39</v>
      </c>
      <c r="P32" s="45">
        <v>0.0</v>
      </c>
      <c r="Q32" s="47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83</v>
      </c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39" t="s">
        <v>75</v>
      </c>
      <c r="B33" s="50">
        <v>2.21200359E8</v>
      </c>
      <c r="C33" s="41"/>
      <c r="D33" s="131" t="s">
        <v>72</v>
      </c>
      <c r="E33" s="132">
        <v>90.9090909090909</v>
      </c>
      <c r="F33" s="133">
        <v>100.0</v>
      </c>
      <c r="G33" s="44">
        <v>80.0</v>
      </c>
      <c r="H33" s="44">
        <v>80.0</v>
      </c>
      <c r="I33" s="44">
        <v>80.0</v>
      </c>
      <c r="J33" s="127">
        <v>80.0</v>
      </c>
      <c r="K33" s="46"/>
      <c r="L33" s="47">
        <f t="shared" si="1"/>
        <v>82.54545455</v>
      </c>
      <c r="M33" s="48">
        <f t="shared" si="2"/>
        <v>82.54545455</v>
      </c>
      <c r="N33" s="49" t="str">
        <f t="shared" si="3"/>
        <v>A</v>
      </c>
      <c r="O33" s="46" t="s">
        <v>39</v>
      </c>
      <c r="P33" s="45">
        <v>0.0</v>
      </c>
      <c r="Q33" s="47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82.54545455</v>
      </c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39" t="s">
        <v>77</v>
      </c>
      <c r="B34" s="40">
        <v>2.2120036E8</v>
      </c>
      <c r="C34" s="41"/>
      <c r="D34" s="134" t="s">
        <v>74</v>
      </c>
      <c r="E34" s="132">
        <v>100.0</v>
      </c>
      <c r="F34" s="132">
        <v>100.0</v>
      </c>
      <c r="G34" s="44">
        <v>80.0</v>
      </c>
      <c r="H34" s="44">
        <v>81.0</v>
      </c>
      <c r="I34" s="44">
        <v>80.0</v>
      </c>
      <c r="J34" s="127">
        <v>81.0</v>
      </c>
      <c r="K34" s="46"/>
      <c r="L34" s="47">
        <f t="shared" si="1"/>
        <v>83.5</v>
      </c>
      <c r="M34" s="48">
        <f t="shared" si="2"/>
        <v>83.5</v>
      </c>
      <c r="N34" s="49" t="str">
        <f t="shared" si="3"/>
        <v>A</v>
      </c>
      <c r="O34" s="46" t="s">
        <v>39</v>
      </c>
      <c r="P34" s="45">
        <v>0.0</v>
      </c>
      <c r="Q34" s="47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83.5</v>
      </c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39" t="s">
        <v>79</v>
      </c>
      <c r="B35" s="40">
        <v>2.21200362E8</v>
      </c>
      <c r="C35" s="41"/>
      <c r="D35" s="131" t="s">
        <v>76</v>
      </c>
      <c r="E35" s="132">
        <v>100.0</v>
      </c>
      <c r="F35" s="132">
        <v>100.0</v>
      </c>
      <c r="G35" s="44">
        <v>80.0</v>
      </c>
      <c r="H35" s="44">
        <v>81.0</v>
      </c>
      <c r="I35" s="44">
        <v>80.0</v>
      </c>
      <c r="J35" s="127">
        <v>81.0</v>
      </c>
      <c r="K35" s="46"/>
      <c r="L35" s="47">
        <f t="shared" si="1"/>
        <v>83.5</v>
      </c>
      <c r="M35" s="48">
        <f t="shared" si="2"/>
        <v>83.5</v>
      </c>
      <c r="N35" s="49" t="str">
        <f t="shared" si="3"/>
        <v>A</v>
      </c>
      <c r="O35" s="46" t="s">
        <v>39</v>
      </c>
      <c r="P35" s="45">
        <v>0.0</v>
      </c>
      <c r="Q35" s="47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83.5</v>
      </c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39" t="s">
        <v>81</v>
      </c>
      <c r="B36" s="40">
        <v>2.21200363E8</v>
      </c>
      <c r="C36" s="41"/>
      <c r="D36" s="131" t="s">
        <v>78</v>
      </c>
      <c r="E36" s="132">
        <v>100.0</v>
      </c>
      <c r="F36" s="132">
        <v>100.0</v>
      </c>
      <c r="G36" s="44">
        <v>80.0</v>
      </c>
      <c r="H36" s="44">
        <v>80.0</v>
      </c>
      <c r="I36" s="44">
        <v>80.0</v>
      </c>
      <c r="J36" s="127">
        <v>80.0</v>
      </c>
      <c r="K36" s="46"/>
      <c r="L36" s="47">
        <f t="shared" si="1"/>
        <v>83</v>
      </c>
      <c r="M36" s="48">
        <f t="shared" si="2"/>
        <v>83</v>
      </c>
      <c r="N36" s="49" t="str">
        <f t="shared" si="3"/>
        <v>A</v>
      </c>
      <c r="O36" s="46" t="s">
        <v>39</v>
      </c>
      <c r="P36" s="45">
        <v>0.0</v>
      </c>
      <c r="Q36" s="47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83</v>
      </c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39" t="s">
        <v>83</v>
      </c>
      <c r="B37" s="40">
        <v>2.21200364E8</v>
      </c>
      <c r="C37" s="41"/>
      <c r="D37" s="131" t="s">
        <v>80</v>
      </c>
      <c r="E37" s="132">
        <v>100.0</v>
      </c>
      <c r="F37" s="132">
        <v>100.0</v>
      </c>
      <c r="G37" s="44">
        <v>80.0</v>
      </c>
      <c r="H37" s="44">
        <v>80.0</v>
      </c>
      <c r="I37" s="44">
        <v>80.0</v>
      </c>
      <c r="J37" s="127">
        <v>80.0</v>
      </c>
      <c r="K37" s="46"/>
      <c r="L37" s="47">
        <f t="shared" si="1"/>
        <v>83</v>
      </c>
      <c r="M37" s="48">
        <f t="shared" si="2"/>
        <v>83</v>
      </c>
      <c r="N37" s="49" t="str">
        <f t="shared" si="3"/>
        <v>A</v>
      </c>
      <c r="O37" s="46" t="s">
        <v>39</v>
      </c>
      <c r="P37" s="45">
        <v>0.0</v>
      </c>
      <c r="Q37" s="47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83</v>
      </c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39" t="s">
        <v>85</v>
      </c>
      <c r="B38" s="40">
        <v>2.21200367E8</v>
      </c>
      <c r="C38" s="41"/>
      <c r="D38" s="131" t="s">
        <v>82</v>
      </c>
      <c r="E38" s="132">
        <v>90.9090909090909</v>
      </c>
      <c r="F38" s="133">
        <v>100.0</v>
      </c>
      <c r="G38" s="44">
        <v>80.0</v>
      </c>
      <c r="H38" s="44">
        <v>80.0</v>
      </c>
      <c r="I38" s="44">
        <v>80.0</v>
      </c>
      <c r="J38" s="127">
        <v>80.0</v>
      </c>
      <c r="K38" s="46"/>
      <c r="L38" s="47">
        <f t="shared" si="1"/>
        <v>82.54545455</v>
      </c>
      <c r="M38" s="48">
        <f t="shared" si="2"/>
        <v>82.54545455</v>
      </c>
      <c r="N38" s="49" t="str">
        <f t="shared" si="3"/>
        <v>A</v>
      </c>
      <c r="O38" s="46" t="s">
        <v>39</v>
      </c>
      <c r="P38" s="45">
        <v>0.0</v>
      </c>
      <c r="Q38" s="47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82.54545455</v>
      </c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39" t="s">
        <v>87</v>
      </c>
      <c r="B39" s="40">
        <v>2.21200368E8</v>
      </c>
      <c r="C39" s="41"/>
      <c r="D39" s="131" t="s">
        <v>84</v>
      </c>
      <c r="E39" s="132">
        <v>100.0</v>
      </c>
      <c r="F39" s="132">
        <v>100.0</v>
      </c>
      <c r="G39" s="44">
        <v>80.0</v>
      </c>
      <c r="H39" s="44">
        <v>80.0</v>
      </c>
      <c r="I39" s="44">
        <v>80.0</v>
      </c>
      <c r="J39" s="127">
        <v>80.0</v>
      </c>
      <c r="K39" s="46"/>
      <c r="L39" s="47">
        <f t="shared" si="1"/>
        <v>83</v>
      </c>
      <c r="M39" s="48">
        <f t="shared" si="2"/>
        <v>83</v>
      </c>
      <c r="N39" s="49" t="str">
        <f t="shared" si="3"/>
        <v>A</v>
      </c>
      <c r="O39" s="46" t="s">
        <v>39</v>
      </c>
      <c r="P39" s="45">
        <v>0.0</v>
      </c>
      <c r="Q39" s="47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83</v>
      </c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39" t="s">
        <v>89</v>
      </c>
      <c r="B40" s="40">
        <v>2.21200371E8</v>
      </c>
      <c r="C40" s="41"/>
      <c r="D40" s="131" t="s">
        <v>86</v>
      </c>
      <c r="E40" s="132">
        <v>100.0</v>
      </c>
      <c r="F40" s="132">
        <v>100.0</v>
      </c>
      <c r="G40" s="44">
        <v>80.0</v>
      </c>
      <c r="H40" s="44">
        <v>80.0</v>
      </c>
      <c r="I40" s="44">
        <v>80.0</v>
      </c>
      <c r="J40" s="127">
        <v>80.0</v>
      </c>
      <c r="K40" s="46"/>
      <c r="L40" s="47">
        <f t="shared" si="1"/>
        <v>83</v>
      </c>
      <c r="M40" s="48">
        <f t="shared" si="2"/>
        <v>83</v>
      </c>
      <c r="N40" s="49" t="str">
        <f t="shared" si="3"/>
        <v>A</v>
      </c>
      <c r="O40" s="46" t="s">
        <v>39</v>
      </c>
      <c r="P40" s="45">
        <v>0.0</v>
      </c>
      <c r="Q40" s="47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83</v>
      </c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39" t="s">
        <v>91</v>
      </c>
      <c r="B41" s="40">
        <v>2.21200372E8</v>
      </c>
      <c r="C41" s="41"/>
      <c r="D41" s="131" t="s">
        <v>88</v>
      </c>
      <c r="E41" s="132">
        <v>100.0</v>
      </c>
      <c r="F41" s="132">
        <v>100.0</v>
      </c>
      <c r="G41" s="44">
        <v>80.0</v>
      </c>
      <c r="H41" s="44">
        <v>80.0</v>
      </c>
      <c r="I41" s="44">
        <v>80.0</v>
      </c>
      <c r="J41" s="127">
        <v>80.0</v>
      </c>
      <c r="K41" s="46"/>
      <c r="L41" s="47">
        <f t="shared" si="1"/>
        <v>83</v>
      </c>
      <c r="M41" s="48">
        <f t="shared" si="2"/>
        <v>83</v>
      </c>
      <c r="N41" s="49" t="str">
        <f t="shared" si="3"/>
        <v>A</v>
      </c>
      <c r="O41" s="46" t="s">
        <v>39</v>
      </c>
      <c r="P41" s="45">
        <v>0.0</v>
      </c>
      <c r="Q41" s="47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83</v>
      </c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39" t="s">
        <v>93</v>
      </c>
      <c r="B42" s="40">
        <v>2.21200373E8</v>
      </c>
      <c r="C42" s="41"/>
      <c r="D42" s="42" t="s">
        <v>90</v>
      </c>
      <c r="E42" s="130"/>
      <c r="F42" s="45"/>
      <c r="G42" s="45"/>
      <c r="H42" s="45"/>
      <c r="I42" s="45"/>
      <c r="J42" s="45"/>
      <c r="K42" s="46"/>
      <c r="L42" s="47">
        <f t="shared" si="1"/>
        <v>0</v>
      </c>
      <c r="M42" s="48">
        <f t="shared" si="2"/>
        <v>0</v>
      </c>
      <c r="N42" s="49" t="str">
        <f t="shared" si="3"/>
        <v>E</v>
      </c>
      <c r="O42" s="46" t="s">
        <v>39</v>
      </c>
      <c r="P42" s="45">
        <v>0.0</v>
      </c>
      <c r="Q42" s="47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0</v>
      </c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39" t="s">
        <v>95</v>
      </c>
      <c r="B43" s="40">
        <v>2.21200376E8</v>
      </c>
      <c r="C43" s="41"/>
      <c r="D43" s="42" t="s">
        <v>92</v>
      </c>
      <c r="E43" s="130"/>
      <c r="F43" s="45"/>
      <c r="G43" s="45"/>
      <c r="H43" s="45"/>
      <c r="I43" s="45"/>
      <c r="J43" s="45"/>
      <c r="K43" s="46"/>
      <c r="L43" s="47">
        <f t="shared" si="1"/>
        <v>0</v>
      </c>
      <c r="M43" s="48">
        <f t="shared" si="2"/>
        <v>0</v>
      </c>
      <c r="N43" s="49" t="str">
        <f t="shared" si="3"/>
        <v>E</v>
      </c>
      <c r="O43" s="46" t="s">
        <v>39</v>
      </c>
      <c r="P43" s="45">
        <v>0.0</v>
      </c>
      <c r="Q43" s="47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0</v>
      </c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39" t="s">
        <v>97</v>
      </c>
      <c r="B44" s="40">
        <v>2.21200378E8</v>
      </c>
      <c r="C44" s="41"/>
      <c r="D44" s="42" t="s">
        <v>94</v>
      </c>
      <c r="E44" s="130"/>
      <c r="F44" s="45"/>
      <c r="G44" s="45"/>
      <c r="H44" s="45"/>
      <c r="I44" s="45"/>
      <c r="J44" s="45"/>
      <c r="K44" s="46"/>
      <c r="L44" s="47">
        <f t="shared" si="1"/>
        <v>0</v>
      </c>
      <c r="M44" s="48">
        <f t="shared" si="2"/>
        <v>0</v>
      </c>
      <c r="N44" s="49" t="str">
        <f t="shared" si="3"/>
        <v>E</v>
      </c>
      <c r="O44" s="46" t="s">
        <v>39</v>
      </c>
      <c r="P44" s="45">
        <v>0.0</v>
      </c>
      <c r="Q44" s="47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0</v>
      </c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39" t="s">
        <v>145</v>
      </c>
      <c r="B45" s="40">
        <v>2.21200379E8</v>
      </c>
      <c r="C45" s="41"/>
      <c r="D45" s="42" t="s">
        <v>96</v>
      </c>
      <c r="E45" s="130"/>
      <c r="F45" s="45"/>
      <c r="G45" s="45"/>
      <c r="H45" s="45"/>
      <c r="I45" s="45"/>
      <c r="J45" s="45"/>
      <c r="K45" s="46"/>
      <c r="L45" s="47">
        <f t="shared" si="1"/>
        <v>0</v>
      </c>
      <c r="M45" s="48">
        <f t="shared" si="2"/>
        <v>0</v>
      </c>
      <c r="N45" s="49" t="str">
        <f t="shared" si="3"/>
        <v>E</v>
      </c>
      <c r="O45" s="46" t="s">
        <v>39</v>
      </c>
      <c r="P45" s="45">
        <v>0.0</v>
      </c>
      <c r="Q45" s="47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0</v>
      </c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39" t="s">
        <v>147</v>
      </c>
      <c r="B46" s="40">
        <v>2.21200381E8</v>
      </c>
      <c r="C46" s="41"/>
      <c r="D46" s="42" t="s">
        <v>98</v>
      </c>
      <c r="E46" s="130"/>
      <c r="F46" s="45"/>
      <c r="G46" s="45"/>
      <c r="H46" s="45"/>
      <c r="I46" s="45"/>
      <c r="J46" s="45"/>
      <c r="K46" s="46"/>
      <c r="L46" s="47">
        <f t="shared" si="1"/>
        <v>0</v>
      </c>
      <c r="M46" s="48">
        <f t="shared" si="2"/>
        <v>0</v>
      </c>
      <c r="N46" s="49" t="str">
        <f t="shared" si="3"/>
        <v>E</v>
      </c>
      <c r="O46" s="46" t="s">
        <v>39</v>
      </c>
      <c r="P46" s="45">
        <v>0.0</v>
      </c>
      <c r="Q46" s="47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0</v>
      </c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5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"/>
    </row>
    <row r="48" ht="12.75" customHeight="1">
      <c r="A48" s="2"/>
      <c r="B48" s="2"/>
      <c r="C48" s="2"/>
      <c r="D48" s="53" t="s">
        <v>99</v>
      </c>
      <c r="E48" s="53" t="s">
        <v>100</v>
      </c>
      <c r="F48" s="53" t="s">
        <v>101</v>
      </c>
      <c r="G48" s="2"/>
      <c r="H48" s="2"/>
      <c r="I48" s="2"/>
      <c r="J48" s="54"/>
      <c r="K48" s="54"/>
      <c r="L48" s="54"/>
      <c r="M48" s="2"/>
      <c r="N48" s="2"/>
      <c r="O48" s="2"/>
      <c r="P48" s="2"/>
      <c r="Q48" s="3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55" t="s">
        <v>102</v>
      </c>
      <c r="E49" s="55">
        <f>COUNTIF(N14:N46,"A")</f>
        <v>13</v>
      </c>
      <c r="F49" s="56">
        <f t="shared" ref="F49:F56" si="4">E49/$A$46</f>
        <v>0.3939393939</v>
      </c>
      <c r="G49" s="2"/>
      <c r="H49" s="2"/>
      <c r="I49" s="2"/>
      <c r="J49" s="57"/>
      <c r="K49" s="57"/>
      <c r="L49" s="57"/>
      <c r="M49" s="2"/>
      <c r="N49" s="2"/>
      <c r="O49" s="2"/>
      <c r="P49" s="2"/>
      <c r="Q49" s="3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55" t="s">
        <v>103</v>
      </c>
      <c r="E50" s="55">
        <f>COUNTIF(N14:N46,"AB")</f>
        <v>0</v>
      </c>
      <c r="F50" s="56">
        <f t="shared" si="4"/>
        <v>0</v>
      </c>
      <c r="G50" s="2"/>
      <c r="H50" s="2"/>
      <c r="I50" s="2"/>
      <c r="J50" s="57"/>
      <c r="K50" s="57"/>
      <c r="L50" s="57"/>
      <c r="M50" s="2"/>
      <c r="N50" s="2"/>
      <c r="O50" s="2"/>
      <c r="P50" s="2"/>
      <c r="Q50" s="3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55" t="s">
        <v>104</v>
      </c>
      <c r="E51" s="55">
        <f>COUNTIF(N14:N46,"B")</f>
        <v>0</v>
      </c>
      <c r="F51" s="56">
        <f t="shared" si="4"/>
        <v>0</v>
      </c>
      <c r="G51" s="2"/>
      <c r="H51" s="2"/>
      <c r="I51" s="2"/>
      <c r="J51" s="57"/>
      <c r="K51" s="57"/>
      <c r="L51" s="57"/>
      <c r="M51" s="2"/>
      <c r="N51" s="2"/>
      <c r="O51" s="2"/>
      <c r="P51" s="2"/>
      <c r="Q51" s="3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55" t="s">
        <v>105</v>
      </c>
      <c r="E52" s="55">
        <f>COUNTIF(N14:N46,"BC")</f>
        <v>0</v>
      </c>
      <c r="F52" s="56">
        <f t="shared" si="4"/>
        <v>0</v>
      </c>
      <c r="G52" s="2"/>
      <c r="H52" s="2"/>
      <c r="I52" s="2"/>
      <c r="J52" s="57"/>
      <c r="K52" s="57"/>
      <c r="L52" s="57"/>
      <c r="M52" s="2"/>
      <c r="N52" s="2"/>
      <c r="O52" s="2"/>
      <c r="P52" s="2"/>
      <c r="Q52" s="3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55" t="s">
        <v>106</v>
      </c>
      <c r="E53" s="55">
        <f>COUNTIF(N14:N46,"C")</f>
        <v>0</v>
      </c>
      <c r="F53" s="56">
        <f t="shared" si="4"/>
        <v>0</v>
      </c>
      <c r="G53" s="2"/>
      <c r="H53" s="2"/>
      <c r="I53" s="2"/>
      <c r="J53" s="57"/>
      <c r="K53" s="57"/>
      <c r="L53" s="57"/>
      <c r="M53" s="2"/>
      <c r="N53" s="2"/>
      <c r="O53" s="2"/>
      <c r="P53" s="2"/>
      <c r="Q53" s="3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55" t="s">
        <v>107</v>
      </c>
      <c r="E54" s="55">
        <f>COUNTIF(N14:N46,"D")</f>
        <v>0</v>
      </c>
      <c r="F54" s="56">
        <f t="shared" si="4"/>
        <v>0</v>
      </c>
      <c r="G54" s="2"/>
      <c r="H54" s="2"/>
      <c r="I54" s="2"/>
      <c r="J54" s="57"/>
      <c r="K54" s="57"/>
      <c r="L54" s="57"/>
      <c r="M54" s="2"/>
      <c r="N54" s="2"/>
      <c r="O54" s="2"/>
      <c r="P54" s="2"/>
      <c r="Q54" s="3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55" t="s">
        <v>108</v>
      </c>
      <c r="E55" s="55">
        <f>COUNTIF(N14:N46,"E")</f>
        <v>20</v>
      </c>
      <c r="F55" s="56">
        <f t="shared" si="4"/>
        <v>0.6060606061</v>
      </c>
      <c r="G55" s="2"/>
      <c r="H55" s="2"/>
      <c r="I55" s="2"/>
      <c r="J55" s="57"/>
      <c r="K55" s="57"/>
      <c r="L55" s="57"/>
      <c r="M55" s="2"/>
      <c r="N55" s="2"/>
      <c r="O55" s="2"/>
      <c r="P55" s="2"/>
      <c r="Q55" s="3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58" t="s">
        <v>109</v>
      </c>
      <c r="E56" s="55">
        <f>SUM(E49:E55)</f>
        <v>33</v>
      </c>
      <c r="F56" s="56">
        <f t="shared" si="4"/>
        <v>1</v>
      </c>
      <c r="G56" s="2"/>
      <c r="H56" s="2"/>
      <c r="I56" s="2"/>
      <c r="J56" s="57"/>
      <c r="K56" s="57"/>
      <c r="L56" s="57"/>
      <c r="M56" s="2"/>
      <c r="N56" s="2"/>
      <c r="O56" s="2"/>
      <c r="P56" s="2"/>
      <c r="Q56" s="3"/>
      <c r="R56" s="2"/>
      <c r="S56" s="2"/>
      <c r="T56" s="2"/>
      <c r="U56" s="2"/>
      <c r="V56" s="2"/>
      <c r="W56" s="2"/>
      <c r="X56" s="2"/>
      <c r="Y56" s="2"/>
      <c r="Z56" s="2"/>
    </row>
    <row r="57" ht="21.75" customHeight="1">
      <c r="A57" s="59"/>
      <c r="B57" s="59"/>
      <c r="C57" s="59"/>
      <c r="D57" s="59"/>
      <c r="E57" s="59"/>
      <c r="F57" s="59"/>
      <c r="G57" s="60"/>
      <c r="H57" s="60"/>
      <c r="I57" s="61"/>
      <c r="J57" s="61"/>
      <c r="K57" s="61"/>
      <c r="L57" s="61"/>
      <c r="M57" s="59"/>
      <c r="N57" s="59"/>
      <c r="O57" s="59"/>
      <c r="P57" s="59"/>
      <c r="Q57" s="62"/>
      <c r="R57" s="59"/>
      <c r="S57" s="59"/>
      <c r="T57" s="59"/>
      <c r="U57" s="59"/>
      <c r="V57" s="59"/>
      <c r="W57" s="59"/>
      <c r="X57" s="59"/>
      <c r="Y57" s="59"/>
      <c r="Z57" s="59"/>
    </row>
    <row r="58" ht="21.75" customHeight="1">
      <c r="A58" s="59"/>
      <c r="B58" s="59"/>
      <c r="C58" s="59"/>
      <c r="D58" s="59"/>
      <c r="E58" s="59"/>
      <c r="F58" s="59"/>
      <c r="G58" s="60"/>
      <c r="H58" s="60"/>
      <c r="I58" s="59"/>
      <c r="J58" s="57"/>
      <c r="K58" s="57"/>
      <c r="L58" s="59"/>
      <c r="M58" s="59" t="s">
        <v>110</v>
      </c>
      <c r="N58" s="59"/>
      <c r="O58" s="59"/>
      <c r="P58" s="59"/>
      <c r="Q58" s="62"/>
      <c r="R58" s="59"/>
      <c r="S58" s="59"/>
      <c r="T58" s="59"/>
      <c r="U58" s="59"/>
      <c r="V58" s="59"/>
      <c r="W58" s="59"/>
      <c r="X58" s="59"/>
      <c r="Y58" s="59"/>
      <c r="Z58" s="59"/>
    </row>
    <row r="59" ht="12.75" customHeight="1">
      <c r="A59" s="59"/>
      <c r="B59" s="59"/>
      <c r="C59" s="59"/>
      <c r="D59" s="63"/>
      <c r="E59" s="60"/>
      <c r="F59" s="61"/>
      <c r="G59" s="59"/>
      <c r="H59" s="59"/>
      <c r="I59" s="59"/>
      <c r="J59" s="2"/>
      <c r="K59" s="2"/>
      <c r="L59" s="59"/>
      <c r="M59" s="59" t="s">
        <v>111</v>
      </c>
      <c r="N59" s="59"/>
      <c r="O59" s="59"/>
      <c r="P59" s="59"/>
      <c r="Q59" s="62"/>
      <c r="R59" s="59"/>
      <c r="S59" s="59"/>
      <c r="T59" s="59"/>
      <c r="U59" s="59"/>
      <c r="V59" s="59"/>
      <c r="W59" s="59"/>
      <c r="X59" s="59"/>
      <c r="Y59" s="59"/>
      <c r="Z59" s="59"/>
    </row>
    <row r="60" ht="12.75" customHeight="1">
      <c r="A60" s="59"/>
      <c r="B60" s="59"/>
      <c r="C60" s="59"/>
      <c r="D60" s="63"/>
      <c r="E60" s="60"/>
      <c r="F60" s="61"/>
      <c r="G60" s="59"/>
      <c r="H60" s="59"/>
      <c r="I60" s="2"/>
      <c r="J60" s="2"/>
      <c r="K60" s="2"/>
      <c r="L60" s="2"/>
      <c r="M60" s="59"/>
      <c r="N60" s="59"/>
      <c r="O60" s="59"/>
      <c r="P60" s="59"/>
      <c r="Q60" s="62"/>
      <c r="R60" s="59"/>
      <c r="S60" s="59"/>
      <c r="T60" s="59"/>
      <c r="U60" s="59"/>
      <c r="V60" s="59"/>
      <c r="W60" s="59"/>
      <c r="X60" s="59"/>
      <c r="Y60" s="59"/>
      <c r="Z60" s="59"/>
    </row>
    <row r="61" ht="12.75" customHeight="1">
      <c r="A61" s="59"/>
      <c r="B61" s="59"/>
      <c r="C61" s="59"/>
      <c r="D61" s="63"/>
      <c r="E61" s="60"/>
      <c r="F61" s="61"/>
      <c r="G61" s="59"/>
      <c r="H61" s="59"/>
      <c r="I61" s="2"/>
      <c r="J61" s="2"/>
      <c r="K61" s="2"/>
      <c r="L61" s="2"/>
      <c r="M61" s="59"/>
      <c r="N61" s="59"/>
      <c r="O61" s="59"/>
      <c r="P61" s="59"/>
      <c r="Q61" s="62"/>
      <c r="R61" s="59"/>
      <c r="S61" s="59"/>
      <c r="T61" s="59"/>
      <c r="U61" s="59"/>
      <c r="V61" s="59"/>
      <c r="W61" s="59"/>
      <c r="X61" s="59"/>
      <c r="Y61" s="59"/>
      <c r="Z61" s="59"/>
    </row>
    <row r="62" ht="16.5" customHeight="1">
      <c r="A62" s="59"/>
      <c r="B62" s="59"/>
      <c r="C62" s="59"/>
      <c r="D62" s="59"/>
      <c r="E62" s="59"/>
      <c r="F62" s="59"/>
      <c r="G62" s="59"/>
      <c r="H62" s="59"/>
      <c r="I62" s="2"/>
      <c r="J62" s="2"/>
      <c r="K62" s="2"/>
      <c r="L62" s="2"/>
      <c r="M62" s="59"/>
      <c r="N62" s="59"/>
      <c r="O62" s="59"/>
      <c r="P62" s="59"/>
      <c r="Q62" s="62"/>
      <c r="R62" s="59"/>
      <c r="S62" s="59"/>
      <c r="T62" s="59"/>
      <c r="U62" s="59"/>
      <c r="V62" s="59"/>
      <c r="W62" s="59"/>
      <c r="X62" s="59"/>
      <c r="Y62" s="59"/>
      <c r="Z62" s="59"/>
    </row>
    <row r="63" ht="12.75" customHeight="1">
      <c r="A63" s="59" t="s">
        <v>176</v>
      </c>
      <c r="B63" s="59"/>
      <c r="C63" s="59"/>
      <c r="D63" s="59" t="s">
        <v>180</v>
      </c>
      <c r="E63" s="59" t="s">
        <v>181</v>
      </c>
      <c r="F63" s="59"/>
      <c r="G63" s="59"/>
      <c r="H63" s="59"/>
      <c r="I63" s="59" t="s">
        <v>182</v>
      </c>
      <c r="J63" s="59"/>
      <c r="K63" s="59"/>
      <c r="L63" s="59"/>
      <c r="M63" s="59" t="s">
        <v>175</v>
      </c>
      <c r="N63" s="59"/>
      <c r="O63" s="59"/>
      <c r="P63" s="59"/>
      <c r="Q63" s="62"/>
      <c r="R63" s="59"/>
      <c r="S63" s="59"/>
      <c r="T63" s="59"/>
      <c r="U63" s="59"/>
      <c r="V63" s="59"/>
      <c r="W63" s="59"/>
      <c r="X63" s="59"/>
      <c r="Y63" s="59"/>
      <c r="Z63" s="59"/>
    </row>
    <row r="64" ht="12.75" customHeigh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62"/>
      <c r="R64" s="59"/>
      <c r="S64" s="59"/>
      <c r="T64" s="59"/>
      <c r="U64" s="59"/>
      <c r="V64" s="59"/>
      <c r="W64" s="59"/>
      <c r="X64" s="59"/>
      <c r="Y64" s="59"/>
      <c r="Z64" s="59"/>
    </row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1:A12"/>
    <mergeCell ref="B11:B12"/>
    <mergeCell ref="C11:C12"/>
    <mergeCell ref="D11:D12"/>
    <mergeCell ref="E11:I11"/>
    <mergeCell ref="J11:L11"/>
    <mergeCell ref="M11:N11"/>
    <mergeCell ref="A13:D13"/>
  </mergeCells>
  <printOptions/>
  <pageMargins bottom="0.196850393700787" footer="0.0" header="0.0" left="0.511811023622047" right="0.31496062992126" top="0.354330708661417"/>
  <pageSetup paperSize="9"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2025-08-11T10:08:21Z</dcterms:created>
  <dc:creator>PGMI</dc:creator>
</cp:coreProperties>
</file>